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315" windowHeight="9105" tabRatio="655" activeTab="0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10月" sheetId="15" r:id="rId15"/>
  </sheets>
  <definedNames>
    <definedName name="_xlnm.Print_Area" localSheetId="14">'ピラミッド10月'!$A$1:$M$118</definedName>
    <definedName name="女">'ピラミッド10月'!$S$12:$T$51</definedName>
    <definedName name="女人数">'ピラミッド10月'!$H$12:$H$116</definedName>
    <definedName name="男">'ピラミッド10月'!$P$12:$Q$51</definedName>
    <definedName name="男人数">'ピラミッド10月'!$F$12:$F$116</definedName>
    <definedName name="年齢">'ピラミッド10月'!$G$12:$G$116</definedName>
  </definedNames>
  <calcPr fullCalcOnLoad="1"/>
</workbook>
</file>

<file path=xl/sharedStrings.xml><?xml version="1.0" encoding="utf-8"?>
<sst xmlns="http://schemas.openxmlformats.org/spreadsheetml/2006/main" count="2755" uniqueCount="214">
  <si>
    <t>住民基本台帳</t>
  </si>
  <si>
    <t>人口総数</t>
  </si>
  <si>
    <t>男</t>
  </si>
  <si>
    <t>女</t>
  </si>
  <si>
    <t>世帯数</t>
  </si>
  <si>
    <t>(</t>
  </si>
  <si>
    <t>)</t>
  </si>
  <si>
    <t>前月比</t>
  </si>
  <si>
    <t>外国人登録</t>
  </si>
  <si>
    <t>幸田町総人口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</si>
  <si>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</si>
  <si>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</si>
  <si>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</si>
  <si>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</si>
  <si>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</si>
  <si>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</si>
  <si>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</si>
  <si>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</si>
  <si>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</si>
  <si>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</si>
  <si>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</si>
  <si>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</si>
  <si>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</si>
  <si>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住　基</t>
  </si>
  <si>
    <t>外　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</si>
  <si>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</si>
  <si>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</si>
  <si>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</si>
  <si>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</si>
  <si>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</si>
  <si>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</si>
  <si>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</si>
  <si>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</si>
  <si>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</si>
  <si>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</si>
  <si>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</si>
  <si>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４月'!A1</t>
  </si>
  <si>
    <t>←ここをクリック！</t>
  </si>
  <si>
    <t>５月'!A1</t>
  </si>
  <si>
    <t>６月'!A1</t>
  </si>
  <si>
    <t>７月'!A1</t>
  </si>
  <si>
    <t>８月'!A1</t>
  </si>
  <si>
    <t>９月'!A1</t>
  </si>
  <si>
    <t>１０月'!A1</t>
  </si>
  <si>
    <t>１１月'!A1</t>
  </si>
  <si>
    <t>１２月'!A1</t>
  </si>
  <si>
    <t>１月'!A1</t>
  </si>
  <si>
    <t>２月'!A1</t>
  </si>
  <si>
    <t>３月'!A1</t>
  </si>
  <si>
    <t>目次に戻る</t>
  </si>
  <si>
    <t>目次!A1</t>
  </si>
  <si>
    <t>４月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</si>
  <si>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</si>
  <si>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</si>
  <si>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</si>
  <si>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</si>
  <si>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</si>
  <si>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</si>
  <si>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</si>
  <si>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</si>
  <si>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</si>
  <si>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</si>
  <si>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</si>
  <si>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</si>
  <si>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</si>
  <si>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</si>
  <si>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</si>
  <si>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</si>
  <si>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</si>
  <si>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</si>
  <si>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</si>
  <si>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</si>
  <si>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</si>
  <si>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</si>
  <si>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</si>
  <si>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</si>
  <si>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</si>
  <si>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</si>
  <si>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</si>
  <si>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</si>
  <si>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</si>
  <si>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</si>
  <si>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</si>
  <si>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</si>
  <si>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</si>
  <si>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</si>
  <si>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</si>
  <si>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</si>
  <si>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</si>
  <si>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</si>
  <si>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</si>
  <si>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</si>
  <si>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</si>
  <si>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</si>
  <si>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</si>
  <si>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</si>
  <si>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</si>
  <si>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</si>
  <si>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</si>
  <si>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</si>
  <si>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</si>
  <si>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</si>
  <si>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</si>
  <si>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</si>
  <si>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</si>
  <si>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</si>
  <si>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</si>
  <si>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</si>
  <si>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</si>
  <si>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</si>
  <si>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</si>
  <si>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</si>
  <si>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</si>
  <si>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</si>
  <si>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</si>
  <si>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</si>
  <si>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</si>
  <si>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</si>
  <si>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</si>
  <si>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</si>
  <si>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</si>
  <si>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</si>
  <si>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</si>
  <si>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</si>
  <si>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</si>
  <si>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</si>
  <si>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</si>
  <si>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</si>
  <si>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</si>
  <si>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</si>
  <si>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</si>
  <si>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</si>
  <si>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</si>
  <si>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</si>
  <si>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</si>
  <si>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</si>
  <si>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</si>
  <si>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</si>
  <si>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前年度末</t>
  </si>
  <si>
    <t>前年度末!A1</t>
  </si>
  <si>
    <t>ピラミッド</t>
  </si>
  <si>
    <t>ピラミッド!A1</t>
  </si>
  <si>
    <t>前月中異動内容</t>
  </si>
  <si>
    <t>目次に戻る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</si>
  <si>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</si>
  <si>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</si>
  <si>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</si>
  <si>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</si>
  <si>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</si>
  <si>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</si>
  <si>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</si>
  <si>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</si>
  <si>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</si>
  <si>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</si>
  <si>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</si>
  <si>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</si>
  <si>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</si>
  <si>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</si>
  <si>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</si>
  <si>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</si>
  <si>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</si>
  <si>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</si>
  <si>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</si>
  <si>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</si>
  <si>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</si>
  <si>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</si>
  <si>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</si>
  <si>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</si>
  <si>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</si>
  <si>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</si>
  <si>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</si>
  <si>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</si>
  <si>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</si>
  <si>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</si>
  <si>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</si>
  <si>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</si>
  <si>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</si>
  <si>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</si>
  <si>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</si>
  <si>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</si>
  <si>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</si>
  <si>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</si>
  <si>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</si>
  <si>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</si>
  <si>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</si>
  <si>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</si>
  <si>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</si>
  <si>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</si>
  <si>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</si>
  <si>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</si>
  <si>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</si>
  <si>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</si>
  <si>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</si>
  <si>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</si>
  <si>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</si>
  <si>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</si>
  <si>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(</t>
  </si>
  <si>
    <t>平成１３年度月別人口動向</t>
  </si>
  <si>
    <t>平成13年３月１日の人口</t>
  </si>
  <si>
    <t>平成１3年４月１日の人口</t>
  </si>
  <si>
    <t>平成１3年５月１日の人口</t>
  </si>
  <si>
    <t>平成１3年６月１日の人口</t>
  </si>
  <si>
    <t>平成１3年７月１日の人口</t>
  </si>
  <si>
    <t>平成１3年８月１日の人口</t>
  </si>
  <si>
    <t>平成１3年９月１日の人口</t>
  </si>
  <si>
    <t>平成１3年１０月１日の人口</t>
  </si>
  <si>
    <t>平成１3年１１月１日の人口</t>
  </si>
  <si>
    <t>平成１3年１２月１日の人口</t>
  </si>
  <si>
    <t>平成１4年１月１日の人口</t>
  </si>
  <si>
    <t>平成１4年２月１日の人口</t>
  </si>
  <si>
    <t>平成１4年３月１日の人口</t>
  </si>
  <si>
    <t>平成13年10月1日現在</t>
  </si>
  <si>
    <t>)</t>
  </si>
  <si>
    <t>桜坂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</si>
</sst>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</numFmts>
  <fonts count="12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i/>
      <u val="single"/>
      <sz val="24"/>
      <color indexed="52"/>
      <name val="ＤＦＰ特太ゴシック体"/>
      <family val="3"/>
    </font>
    <font>
      <i/>
      <u val="single"/>
      <sz val="11"/>
      <color indexed="52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0" xfId="0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21" xfId="17" applyBorder="1" applyAlignment="1">
      <alignment/>
    </xf>
    <xf numFmtId="38" fontId="0" fillId="0" borderId="22" xfId="17" applyBorder="1" applyAlignment="1">
      <alignment/>
    </xf>
    <xf numFmtId="38" fontId="0" fillId="0" borderId="23" xfId="17" applyBorder="1" applyAlignment="1">
      <alignment/>
    </xf>
    <xf numFmtId="38" fontId="0" fillId="0" borderId="18" xfId="17" applyBorder="1" applyAlignment="1">
      <alignment/>
    </xf>
    <xf numFmtId="38" fontId="0" fillId="0" borderId="0" xfId="17" applyAlignment="1">
      <alignment horizontal="right"/>
    </xf>
    <xf numFmtId="38" fontId="0" fillId="0" borderId="21" xfId="17" applyBorder="1" applyAlignment="1">
      <alignment horizontal="right"/>
    </xf>
    <xf numFmtId="38" fontId="0" fillId="0" borderId="22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24" xfId="17" applyBorder="1" applyAlignment="1">
      <alignment horizontal="right"/>
    </xf>
    <xf numFmtId="38" fontId="2" fillId="0" borderId="13" xfId="17" applyFont="1" applyBorder="1" applyAlignment="1">
      <alignment/>
    </xf>
    <xf numFmtId="38" fontId="2" fillId="0" borderId="25" xfId="17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5" fillId="0" borderId="0" xfId="16" applyBorder="1" applyAlignment="1" quotePrefix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0" xfId="16" applyAlignment="1">
      <alignment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" fillId="0" borderId="0" xfId="16" applyBorder="1" applyAlignment="1">
      <alignment/>
    </xf>
    <xf numFmtId="38" fontId="0" fillId="0" borderId="0" xfId="17" applyAlignment="1">
      <alignment/>
    </xf>
    <xf numFmtId="38" fontId="0" fillId="0" borderId="0" xfId="17" applyAlignment="1">
      <alignment horizontal="right"/>
    </xf>
    <xf numFmtId="38" fontId="0" fillId="0" borderId="21" xfId="17" applyBorder="1" applyAlignment="1">
      <alignment horizontal="right"/>
    </xf>
    <xf numFmtId="38" fontId="0" fillId="0" borderId="1" xfId="17" applyBorder="1" applyAlignment="1">
      <alignment/>
    </xf>
    <xf numFmtId="38" fontId="0" fillId="0" borderId="22" xfId="17" applyBorder="1" applyAlignment="1">
      <alignment horizontal="right"/>
    </xf>
    <xf numFmtId="38" fontId="0" fillId="0" borderId="22" xfId="17" applyBorder="1" applyAlignment="1">
      <alignment/>
    </xf>
    <xf numFmtId="38" fontId="0" fillId="0" borderId="3" xfId="17" applyBorder="1" applyAlignment="1">
      <alignment horizontal="right"/>
    </xf>
    <xf numFmtId="38" fontId="0" fillId="0" borderId="24" xfId="17" applyBorder="1" applyAlignment="1">
      <alignment horizontal="right"/>
    </xf>
    <xf numFmtId="38" fontId="0" fillId="0" borderId="23" xfId="17" applyBorder="1" applyAlignment="1">
      <alignment/>
    </xf>
    <xf numFmtId="38" fontId="0" fillId="0" borderId="18" xfId="17" applyBorder="1" applyAlignment="1">
      <alignment/>
    </xf>
    <xf numFmtId="38" fontId="0" fillId="0" borderId="24" xfId="17" applyBorder="1" applyAlignment="1">
      <alignment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8" fontId="10" fillId="0" borderId="48" xfId="17" applyFont="1" applyBorder="1" applyAlignment="1">
      <alignment horizontal="right" vertical="center"/>
    </xf>
    <xf numFmtId="10" fontId="10" fillId="0" borderId="49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38" fontId="10" fillId="2" borderId="1" xfId="17" applyFont="1" applyFill="1" applyBorder="1" applyAlignment="1">
      <alignment horizontal="right" vertical="center"/>
    </xf>
    <xf numFmtId="10" fontId="10" fillId="0" borderId="40" xfId="0" applyNumberFormat="1" applyFont="1" applyBorder="1" applyAlignment="1">
      <alignment horizontal="right" vertical="center"/>
    </xf>
    <xf numFmtId="38" fontId="10" fillId="0" borderId="1" xfId="17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38" fontId="10" fillId="0" borderId="25" xfId="17" applyFont="1" applyBorder="1" applyAlignment="1">
      <alignment horizontal="right" vertical="center"/>
    </xf>
    <xf numFmtId="10" fontId="10" fillId="0" borderId="41" xfId="0" applyNumberFormat="1" applyFont="1" applyBorder="1" applyAlignment="1">
      <alignment horizontal="right" vertical="center"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51" xfId="0" applyFont="1" applyBorder="1" applyAlignment="1" quotePrefix="1">
      <alignment horizontal="center"/>
    </xf>
    <xf numFmtId="0" fontId="7" fillId="0" borderId="52" xfId="0" applyFont="1" applyBorder="1" applyAlignment="1" quotePrefix="1">
      <alignment horizontal="center"/>
    </xf>
    <xf numFmtId="0" fontId="11" fillId="0" borderId="52" xfId="0" applyFont="1" applyBorder="1" applyAlignment="1" quotePrefix="1">
      <alignment horizontal="center"/>
    </xf>
    <xf numFmtId="0" fontId="11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53" xfId="0" applyBorder="1" applyAlignment="1" quotePrefix="1">
      <alignment horizontal="center"/>
    </xf>
    <xf numFmtId="0" fontId="0" fillId="0" borderId="54" xfId="0" applyBorder="1" applyAlignment="1" quotePrefix="1">
      <alignment horizontal="center"/>
    </xf>
    <xf numFmtId="0" fontId="0" fillId="0" borderId="32" xfId="0" applyBorder="1" applyAlignment="1" quotePrefix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0" fillId="3" borderId="43" xfId="0" applyFill="1" applyBorder="1" applyAlignment="1">
      <alignment horizontal="distributed" vertical="center"/>
    </xf>
    <xf numFmtId="0" fontId="0" fillId="3" borderId="58" xfId="0" applyFill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8" fillId="4" borderId="29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distributed" vertical="center"/>
    </xf>
    <xf numFmtId="0" fontId="0" fillId="3" borderId="47" xfId="0" applyFill="1" applyBorder="1" applyAlignment="1">
      <alignment horizontal="distributed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" borderId="58" xfId="0" applyFill="1" applyBorder="1" applyAlignment="1">
      <alignment horizontal="distributed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55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4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0560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</xdr:row>
      <xdr:rowOff>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686550" y="704850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</xdr:row>
      <xdr:rowOff>0</xdr:rowOff>
    </xdr:from>
    <xdr:to>
      <xdr:col>18</xdr:col>
      <xdr:colOff>9525</xdr:colOff>
      <xdr:row>6</xdr:row>
      <xdr:rowOff>9525</xdr:rowOff>
    </xdr:to>
    <xdr:sp>
      <xdr:nvSpPr>
        <xdr:cNvPr id="1" name="Line 3"/>
        <xdr:cNvSpPr>
          <a:spLocks/>
        </xdr:cNvSpPr>
      </xdr:nvSpPr>
      <xdr:spPr>
        <a:xfrm>
          <a:off x="6829425" y="704850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0560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0560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819150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4580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3"/>
        <xdr:cNvSpPr>
          <a:spLocks/>
        </xdr:cNvSpPr>
      </xdr:nvSpPr>
      <xdr:spPr>
        <a:xfrm>
          <a:off x="672465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2465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2465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68655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686550" y="723900"/>
          <a:ext cx="10572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0560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0560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</xdr:row>
      <xdr:rowOff>19050</xdr:rowOff>
    </xdr:from>
    <xdr:to>
      <xdr:col>18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05600" y="723900"/>
          <a:ext cx="828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showGridLines="0" tabSelected="1" workbookViewId="0" topLeftCell="A1">
      <selection activeCell="B4" sqref="B4"/>
    </sheetView>
  </sheetViews>
  <sheetFormatPr defaultColWidth="8.796875" defaultRowHeight="14.25"/>
  <cols>
    <col min="4" max="4" width="11" style="0" customWidth="1"/>
    <col min="6" max="6" width="9.8984375" style="0" customWidth="1"/>
  </cols>
  <sheetData>
    <row r="1" ht="14.25" thickBot="1"/>
    <row r="2" spans="2:8" ht="13.5">
      <c r="B2" s="43"/>
      <c r="C2" s="44"/>
      <c r="D2" s="44"/>
      <c r="E2" s="44"/>
      <c r="F2" s="44"/>
      <c r="G2" s="44"/>
      <c r="H2" s="45"/>
    </row>
    <row r="3" spans="2:8" ht="28.5">
      <c r="B3" s="135" t="s">
        <v>197</v>
      </c>
      <c r="C3" s="136"/>
      <c r="D3" s="136"/>
      <c r="E3" s="136"/>
      <c r="F3" s="136"/>
      <c r="G3" s="136"/>
      <c r="H3" s="137"/>
    </row>
    <row r="4" spans="2:8" ht="13.5">
      <c r="B4" s="56"/>
      <c r="C4" s="54"/>
      <c r="D4" s="54"/>
      <c r="E4" s="54"/>
      <c r="F4" s="54"/>
      <c r="G4" s="54"/>
      <c r="H4" s="55"/>
    </row>
    <row r="5" spans="2:8" ht="13.5" customHeight="1">
      <c r="B5" s="46"/>
      <c r="C5" s="57" t="s">
        <v>138</v>
      </c>
      <c r="D5" s="77" t="s">
        <v>139</v>
      </c>
      <c r="E5" s="47"/>
      <c r="F5" s="47"/>
      <c r="G5" s="47"/>
      <c r="H5" s="48"/>
    </row>
    <row r="6" spans="2:8" ht="13.5">
      <c r="B6" s="46"/>
      <c r="C6" s="57" t="s">
        <v>51</v>
      </c>
      <c r="D6" s="49" t="s">
        <v>36</v>
      </c>
      <c r="E6" s="47" t="s">
        <v>37</v>
      </c>
      <c r="F6" s="47"/>
      <c r="G6" s="47"/>
      <c r="H6" s="48"/>
    </row>
    <row r="7" spans="2:8" ht="13.5">
      <c r="B7" s="46"/>
      <c r="C7" s="57" t="s">
        <v>25</v>
      </c>
      <c r="D7" s="49" t="s">
        <v>38</v>
      </c>
      <c r="E7" s="47"/>
      <c r="F7" s="47"/>
      <c r="G7" s="47"/>
      <c r="H7" s="48"/>
    </row>
    <row r="8" spans="2:8" ht="13.5">
      <c r="B8" s="46"/>
      <c r="C8" s="57" t="s">
        <v>26</v>
      </c>
      <c r="D8" s="49" t="s">
        <v>39</v>
      </c>
      <c r="E8" s="47"/>
      <c r="F8" s="47"/>
      <c r="G8" s="47"/>
      <c r="H8" s="48"/>
    </row>
    <row r="9" spans="2:8" ht="13.5">
      <c r="B9" s="46"/>
      <c r="C9" s="57" t="s">
        <v>27</v>
      </c>
      <c r="D9" s="49" t="s">
        <v>40</v>
      </c>
      <c r="E9" s="47"/>
      <c r="F9" s="47"/>
      <c r="G9" s="47"/>
      <c r="H9" s="48"/>
    </row>
    <row r="10" spans="2:8" ht="13.5">
      <c r="B10" s="46"/>
      <c r="C10" s="57" t="s">
        <v>28</v>
      </c>
      <c r="D10" s="49" t="s">
        <v>41</v>
      </c>
      <c r="E10" s="47"/>
      <c r="F10" s="47"/>
      <c r="G10" s="47"/>
      <c r="H10" s="48"/>
    </row>
    <row r="11" spans="2:8" ht="13.5">
      <c r="B11" s="46"/>
      <c r="C11" s="57" t="s">
        <v>29</v>
      </c>
      <c r="D11" s="49" t="s">
        <v>42</v>
      </c>
      <c r="E11" s="47"/>
      <c r="F11" s="47"/>
      <c r="G11" s="47"/>
      <c r="H11" s="48"/>
    </row>
    <row r="12" spans="2:8" ht="13.5">
      <c r="B12" s="46"/>
      <c r="C12" s="57" t="s">
        <v>30</v>
      </c>
      <c r="D12" s="49" t="s">
        <v>43</v>
      </c>
      <c r="E12" s="47"/>
      <c r="F12" s="57" t="s">
        <v>140</v>
      </c>
      <c r="G12" s="77" t="s">
        <v>141</v>
      </c>
      <c r="H12" s="48"/>
    </row>
    <row r="13" spans="2:8" ht="13.5">
      <c r="B13" s="46"/>
      <c r="C13" s="57" t="s">
        <v>31</v>
      </c>
      <c r="D13" s="49" t="s">
        <v>44</v>
      </c>
      <c r="E13" s="47"/>
      <c r="F13" s="47"/>
      <c r="G13" s="47"/>
      <c r="H13" s="48"/>
    </row>
    <row r="14" spans="2:8" ht="13.5">
      <c r="B14" s="46"/>
      <c r="C14" s="57" t="s">
        <v>32</v>
      </c>
      <c r="D14" s="49" t="s">
        <v>45</v>
      </c>
      <c r="E14" s="47"/>
      <c r="F14" s="47"/>
      <c r="G14" s="47"/>
      <c r="H14" s="48"/>
    </row>
    <row r="15" spans="2:8" ht="13.5">
      <c r="B15" s="46"/>
      <c r="C15" s="57" t="s">
        <v>33</v>
      </c>
      <c r="D15" s="49" t="s">
        <v>46</v>
      </c>
      <c r="E15" s="47"/>
      <c r="F15" s="47"/>
      <c r="G15" s="47"/>
      <c r="H15" s="48"/>
    </row>
    <row r="16" spans="2:8" ht="13.5">
      <c r="B16" s="46"/>
      <c r="C16" s="57" t="s">
        <v>34</v>
      </c>
      <c r="D16" s="49" t="s">
        <v>47</v>
      </c>
      <c r="E16" s="47"/>
      <c r="F16" s="47"/>
      <c r="G16" s="47"/>
      <c r="H16" s="48"/>
    </row>
    <row r="17" spans="2:8" ht="13.5">
      <c r="B17" s="46"/>
      <c r="C17" s="57" t="s">
        <v>35</v>
      </c>
      <c r="D17" s="49" t="s">
        <v>48</v>
      </c>
      <c r="E17" s="47"/>
      <c r="F17" s="47"/>
      <c r="G17" s="47"/>
      <c r="H17" s="48"/>
    </row>
    <row r="18" spans="2:8" ht="14.25" thickBot="1">
      <c r="B18" s="50"/>
      <c r="C18" s="51"/>
      <c r="D18" s="51"/>
      <c r="E18" s="51"/>
      <c r="F18" s="51"/>
      <c r="G18" s="51"/>
      <c r="H18" s="52"/>
    </row>
  </sheetData>
  <mergeCells count="1">
    <mergeCell ref="B3:H3"/>
  </mergeCell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D12" location="'１０月'!A1" display="'１０月'!A1"/>
    <hyperlink ref="D13" location="'１１月'!A1" display="'１１月'!A1"/>
    <hyperlink ref="D14" location="'１２月'!A1" display="'１２月'!A1"/>
    <hyperlink ref="D15" location="'１月'!A1" display="'１月'!A1"/>
    <hyperlink ref="D16" location="'２月'!A1" display="'２月'!A1"/>
    <hyperlink ref="D17" location="'３月'!A1" display="'３月'!A1"/>
    <hyperlink ref="D5" location="前年度末!A1" display="前年度末!A1"/>
    <hyperlink ref="G12" location="ピラミッド!A1" display="ピラミッド!A1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203125" style="0" customWidth="1"/>
    <col min="22" max="22" width="6.5" style="0" bestFit="1" customWidth="1"/>
    <col min="23" max="23" width="1.59765625" style="0" customWidth="1"/>
  </cols>
  <sheetData>
    <row r="1" spans="1:18" ht="13.5">
      <c r="A1" s="1" t="s">
        <v>206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33556</v>
      </c>
      <c r="C3" s="9" t="s">
        <v>5</v>
      </c>
      <c r="D3" s="37">
        <f>B3-'１０月'!B3</f>
        <v>73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16878</v>
      </c>
      <c r="C4" s="7" t="s">
        <v>5</v>
      </c>
      <c r="D4" s="38">
        <f>B4-'１０月'!B4</f>
        <v>45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25</v>
      </c>
      <c r="K4" s="4">
        <f aca="true" t="shared" si="0" ref="K4:K10">K13+K22</f>
        <v>18</v>
      </c>
      <c r="L4" s="3">
        <f>SUM(J4:K4)</f>
        <v>43</v>
      </c>
      <c r="M4" s="7" t="s">
        <v>5</v>
      </c>
      <c r="N4" s="33">
        <f>L4-'１０月'!L4</f>
        <v>7</v>
      </c>
      <c r="O4" s="11" t="s">
        <v>6</v>
      </c>
      <c r="P4" t="str">
        <f aca="true" t="shared" si="1" ref="P4:P10">IF(N4=0,"",IF(N4&gt;0,"↑","↓"))</f>
        <v>↑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16678</v>
      </c>
      <c r="C5" s="6" t="s">
        <v>5</v>
      </c>
      <c r="D5" s="39">
        <f>B5-'１０月'!B5</f>
        <v>28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2</v>
      </c>
      <c r="J5" s="4">
        <f t="shared" si="2"/>
        <v>10</v>
      </c>
      <c r="K5" s="4">
        <f t="shared" si="0"/>
        <v>14</v>
      </c>
      <c r="L5" s="3">
        <f aca="true" t="shared" si="3" ref="L5:L10">SUM(J5:K5)</f>
        <v>24</v>
      </c>
      <c r="M5" s="7" t="s">
        <v>5</v>
      </c>
      <c r="N5" s="33">
        <f>L5-'１０月'!L5</f>
        <v>6</v>
      </c>
      <c r="O5" s="11" t="s">
        <v>6</v>
      </c>
      <c r="P5" t="str">
        <f t="shared" si="1"/>
        <v>↑</v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10430</v>
      </c>
      <c r="C6" s="13" t="s">
        <v>5</v>
      </c>
      <c r="D6" s="40">
        <f>B6-'１０月'!B6</f>
        <v>35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70</v>
      </c>
      <c r="J6" s="4">
        <f t="shared" si="2"/>
        <v>80</v>
      </c>
      <c r="K6" s="4">
        <f t="shared" si="0"/>
        <v>78</v>
      </c>
      <c r="L6" s="3">
        <f t="shared" si="3"/>
        <v>158</v>
      </c>
      <c r="M6" s="7" t="s">
        <v>5</v>
      </c>
      <c r="N6" s="33">
        <f>L6-'１０月'!L6</f>
        <v>75</v>
      </c>
      <c r="O6" s="11" t="s">
        <v>6</v>
      </c>
      <c r="P6" t="str">
        <f t="shared" si="1"/>
        <v>↑</v>
      </c>
      <c r="R6" s="113"/>
      <c r="S6" s="158" t="s">
        <v>169</v>
      </c>
      <c r="T6" s="141"/>
      <c r="U6" s="155"/>
      <c r="V6" s="156"/>
      <c r="W6" s="157"/>
    </row>
    <row r="7" spans="2:23" ht="13.5">
      <c r="B7" s="30"/>
      <c r="D7" s="36"/>
      <c r="H7" s="15" t="s">
        <v>15</v>
      </c>
      <c r="I7" s="4">
        <f t="shared" si="2"/>
        <v>37</v>
      </c>
      <c r="J7" s="4">
        <f t="shared" si="2"/>
        <v>53</v>
      </c>
      <c r="K7" s="4">
        <f t="shared" si="0"/>
        <v>51</v>
      </c>
      <c r="L7" s="3">
        <f t="shared" si="3"/>
        <v>104</v>
      </c>
      <c r="M7" s="7" t="s">
        <v>5</v>
      </c>
      <c r="N7" s="33">
        <f>L7-'１０月'!L7</f>
        <v>30</v>
      </c>
      <c r="O7" s="11" t="s">
        <v>6</v>
      </c>
      <c r="P7" t="str">
        <f t="shared" si="1"/>
        <v>↑</v>
      </c>
      <c r="R7" s="138" t="s">
        <v>171</v>
      </c>
      <c r="S7" s="118">
        <v>121</v>
      </c>
      <c r="T7" s="116">
        <v>149</v>
      </c>
      <c r="U7" s="120"/>
      <c r="V7" s="121">
        <v>65</v>
      </c>
      <c r="W7" s="128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11</v>
      </c>
      <c r="J8" s="4">
        <f t="shared" si="2"/>
        <v>3</v>
      </c>
      <c r="K8" s="4">
        <f t="shared" si="0"/>
        <v>1</v>
      </c>
      <c r="L8" s="3">
        <f t="shared" si="3"/>
        <v>4</v>
      </c>
      <c r="M8" s="7" t="s">
        <v>5</v>
      </c>
      <c r="N8" s="33">
        <f>L8-'１０月'!L8</f>
        <v>3</v>
      </c>
      <c r="O8" s="11" t="s">
        <v>6</v>
      </c>
      <c r="P8" t="str">
        <f t="shared" si="1"/>
        <v>↑</v>
      </c>
      <c r="R8" s="139"/>
      <c r="S8" s="158">
        <f>SUM(S7:T7)</f>
        <v>270</v>
      </c>
      <c r="T8" s="141"/>
      <c r="U8" s="122" t="s">
        <v>194</v>
      </c>
      <c r="V8" s="123">
        <v>65</v>
      </c>
      <c r="W8" s="27" t="s">
        <v>195</v>
      </c>
    </row>
    <row r="9" spans="1:23" ht="14.25" thickBot="1">
      <c r="A9" s="8" t="s">
        <v>1</v>
      </c>
      <c r="B9" s="41">
        <f>SUM(B10:B11)</f>
        <v>33193</v>
      </c>
      <c r="C9" s="9" t="s">
        <v>5</v>
      </c>
      <c r="D9" s="37">
        <f>B9-'１０月'!B9</f>
        <v>66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7</v>
      </c>
      <c r="J9" s="25">
        <f t="shared" si="2"/>
        <v>0</v>
      </c>
      <c r="K9" s="25">
        <f t="shared" si="0"/>
        <v>4</v>
      </c>
      <c r="L9" s="19">
        <f t="shared" si="3"/>
        <v>4</v>
      </c>
      <c r="M9" s="5" t="s">
        <v>5</v>
      </c>
      <c r="N9" s="34">
        <f>L9-'１０月'!L9</f>
        <v>3</v>
      </c>
      <c r="O9" s="20" t="s">
        <v>6</v>
      </c>
      <c r="P9" t="str">
        <f t="shared" si="1"/>
        <v>↑</v>
      </c>
      <c r="R9" s="138" t="s">
        <v>172</v>
      </c>
      <c r="S9" s="118">
        <v>188</v>
      </c>
      <c r="T9" s="117">
        <v>196</v>
      </c>
      <c r="U9" s="124"/>
      <c r="V9" s="125">
        <v>94</v>
      </c>
      <c r="W9" s="128"/>
    </row>
    <row r="10" spans="1:23" ht="14.25" thickBot="1">
      <c r="A10" s="15" t="s">
        <v>2</v>
      </c>
      <c r="B10" s="31">
        <f>'１０月'!B10+'１１月'!J19</f>
        <v>16687</v>
      </c>
      <c r="C10" s="7" t="s">
        <v>5</v>
      </c>
      <c r="D10" s="38">
        <f>B10-'１０月'!B10</f>
        <v>38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35</v>
      </c>
      <c r="J10" s="26">
        <f t="shared" si="2"/>
        <v>45</v>
      </c>
      <c r="K10" s="26">
        <f t="shared" si="0"/>
        <v>28</v>
      </c>
      <c r="L10" s="21">
        <f t="shared" si="3"/>
        <v>73</v>
      </c>
      <c r="M10" s="23" t="s">
        <v>5</v>
      </c>
      <c r="N10" s="35">
        <f>L10-'１０月'!L10</f>
        <v>46</v>
      </c>
      <c r="O10" s="24" t="s">
        <v>6</v>
      </c>
      <c r="P10" t="str">
        <f t="shared" si="1"/>
        <v>↑</v>
      </c>
      <c r="R10" s="139"/>
      <c r="S10" s="140">
        <f>SUM(S9:T9)</f>
        <v>384</v>
      </c>
      <c r="T10" s="141"/>
      <c r="U10" s="122" t="s">
        <v>194</v>
      </c>
      <c r="V10" s="123">
        <v>94</v>
      </c>
      <c r="W10" s="27" t="s">
        <v>195</v>
      </c>
    </row>
    <row r="11" spans="1:23" ht="14.25" thickBot="1">
      <c r="A11" s="15" t="s">
        <v>3</v>
      </c>
      <c r="B11" s="31">
        <f>'１０月'!B11+'１１月'!K19</f>
        <v>16506</v>
      </c>
      <c r="C11" s="7" t="s">
        <v>5</v>
      </c>
      <c r="D11" s="39">
        <f>B11-'１０月'!B11</f>
        <v>28</v>
      </c>
      <c r="E11" s="11" t="s">
        <v>6</v>
      </c>
      <c r="F11" t="str">
        <f>IF(D11=0,"",IF(D11&gt;0,"↑","↓"))</f>
        <v>↑</v>
      </c>
      <c r="H11" s="58"/>
      <c r="I11" s="16"/>
      <c r="N11" s="30"/>
      <c r="R11" s="138" t="s">
        <v>173</v>
      </c>
      <c r="S11" s="118">
        <v>1356</v>
      </c>
      <c r="T11" s="117">
        <v>1298</v>
      </c>
      <c r="U11" s="124"/>
      <c r="V11" s="125">
        <v>933</v>
      </c>
      <c r="W11" s="128"/>
    </row>
    <row r="12" spans="1:23" ht="14.25" thickBot="1">
      <c r="A12" s="12" t="s">
        <v>4</v>
      </c>
      <c r="B12" s="42">
        <f>'１０月'!B12+'１１月'!I19</f>
        <v>10190</v>
      </c>
      <c r="C12" s="13" t="s">
        <v>5</v>
      </c>
      <c r="D12" s="40">
        <f>B12-'１０月'!B12</f>
        <v>34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2654</v>
      </c>
      <c r="T12" s="141"/>
      <c r="U12" s="122" t="s">
        <v>194</v>
      </c>
      <c r="V12" s="123">
        <v>662</v>
      </c>
      <c r="W12" s="27" t="s">
        <v>195</v>
      </c>
    </row>
    <row r="13" spans="2:23" ht="13.5">
      <c r="B13" s="30"/>
      <c r="D13" s="36"/>
      <c r="H13" s="15" t="s">
        <v>12</v>
      </c>
      <c r="I13" s="28">
        <v>0</v>
      </c>
      <c r="J13" s="28">
        <v>24</v>
      </c>
      <c r="K13" s="28">
        <v>18</v>
      </c>
      <c r="L13" s="3">
        <f>SUM(J13:K13)</f>
        <v>42</v>
      </c>
      <c r="M13" s="7" t="s">
        <v>5</v>
      </c>
      <c r="N13" s="33">
        <f>L13-'１０月'!L13</f>
        <v>6</v>
      </c>
      <c r="O13" s="11" t="s">
        <v>6</v>
      </c>
      <c r="P13" t="str">
        <f aca="true" t="shared" si="4" ref="P13:P19">IF(N13=0,"",IF(N13&gt;0,"↑","↓"))</f>
        <v>↑</v>
      </c>
      <c r="R13" s="138" t="s">
        <v>174</v>
      </c>
      <c r="S13" s="118">
        <v>2059</v>
      </c>
      <c r="T13" s="117">
        <v>2010</v>
      </c>
      <c r="U13" s="124"/>
      <c r="V13" s="125">
        <v>1189</v>
      </c>
      <c r="W13" s="128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2</v>
      </c>
      <c r="J14" s="28">
        <v>10</v>
      </c>
      <c r="K14" s="28">
        <v>14</v>
      </c>
      <c r="L14" s="3">
        <f aca="true" t="shared" si="5" ref="L14:L19">SUM(J14:K14)</f>
        <v>24</v>
      </c>
      <c r="M14" s="7" t="s">
        <v>5</v>
      </c>
      <c r="N14" s="33">
        <f>L14-'１０月'!L14</f>
        <v>6</v>
      </c>
      <c r="O14" s="11" t="s">
        <v>6</v>
      </c>
      <c r="P14" t="str">
        <f t="shared" si="4"/>
        <v>↑</v>
      </c>
      <c r="R14" s="139"/>
      <c r="S14" s="140">
        <f>SUM(S13:T13)</f>
        <v>4069</v>
      </c>
      <c r="T14" s="141"/>
      <c r="U14" s="122" t="s">
        <v>194</v>
      </c>
      <c r="V14" s="123">
        <v>1189</v>
      </c>
      <c r="W14" s="27" t="s">
        <v>195</v>
      </c>
    </row>
    <row r="15" spans="1:23" ht="13.5">
      <c r="A15" s="8" t="s">
        <v>1</v>
      </c>
      <c r="B15" s="41">
        <f>SUM(B16:B17)</f>
        <v>363</v>
      </c>
      <c r="C15" s="9" t="s">
        <v>5</v>
      </c>
      <c r="D15" s="37">
        <f>B15-'１０月'!B15</f>
        <v>7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62</v>
      </c>
      <c r="J15" s="28">
        <v>72</v>
      </c>
      <c r="K15" s="28">
        <v>72</v>
      </c>
      <c r="L15" s="3">
        <f t="shared" si="5"/>
        <v>144</v>
      </c>
      <c r="M15" s="7" t="s">
        <v>5</v>
      </c>
      <c r="N15" s="33">
        <f>L15-'１０月'!L15</f>
        <v>76</v>
      </c>
      <c r="O15" s="11" t="s">
        <v>6</v>
      </c>
      <c r="P15" t="str">
        <f t="shared" si="4"/>
        <v>↑</v>
      </c>
      <c r="R15" s="138" t="s">
        <v>175</v>
      </c>
      <c r="S15" s="118">
        <v>508</v>
      </c>
      <c r="T15" s="117">
        <v>506</v>
      </c>
      <c r="U15" s="124"/>
      <c r="V15" s="125">
        <v>297</v>
      </c>
      <c r="W15" s="128"/>
    </row>
    <row r="16" spans="1:23" ht="13.5">
      <c r="A16" s="15" t="s">
        <v>2</v>
      </c>
      <c r="B16" s="31">
        <f>'１０月'!B16+'１１月'!J28</f>
        <v>191</v>
      </c>
      <c r="C16" s="7" t="s">
        <v>5</v>
      </c>
      <c r="D16" s="38">
        <f>B16-'１０月'!B16</f>
        <v>7</v>
      </c>
      <c r="E16" s="11" t="s">
        <v>6</v>
      </c>
      <c r="F16" t="str">
        <f>IF(D16=0,"",IF(D16&gt;0,"↑","↓"))</f>
        <v>↑</v>
      </c>
      <c r="H16" s="15" t="s">
        <v>15</v>
      </c>
      <c r="I16" s="28">
        <v>34</v>
      </c>
      <c r="J16" s="28">
        <v>51</v>
      </c>
      <c r="K16" s="28">
        <v>49</v>
      </c>
      <c r="L16" s="3">
        <f t="shared" si="5"/>
        <v>100</v>
      </c>
      <c r="M16" s="7" t="s">
        <v>5</v>
      </c>
      <c r="N16" s="33">
        <f>L16-'１０月'!L16</f>
        <v>32</v>
      </c>
      <c r="O16" s="11" t="s">
        <v>6</v>
      </c>
      <c r="P16" t="str">
        <f t="shared" si="4"/>
        <v>↑</v>
      </c>
      <c r="R16" s="139"/>
      <c r="S16" s="140">
        <f>SUM(S15:T15)</f>
        <v>1014</v>
      </c>
      <c r="T16" s="141"/>
      <c r="U16" s="122" t="s">
        <v>194</v>
      </c>
      <c r="V16" s="123">
        <v>297</v>
      </c>
      <c r="W16" s="27" t="s">
        <v>195</v>
      </c>
    </row>
    <row r="17" spans="1:23" ht="13.5">
      <c r="A17" s="15" t="s">
        <v>3</v>
      </c>
      <c r="B17" s="31">
        <f>'１０月'!B17+'１１月'!K28</f>
        <v>172</v>
      </c>
      <c r="C17" s="7" t="s">
        <v>5</v>
      </c>
      <c r="D17" s="39">
        <f>B17-'１０月'!B17</f>
        <v>0</v>
      </c>
      <c r="E17" s="11" t="s">
        <v>6</v>
      </c>
      <c r="F17">
        <f>IF(D17=0,"",IF(D17&gt;0,"↑","↓"))</f>
      </c>
      <c r="H17" s="15" t="s">
        <v>16</v>
      </c>
      <c r="I17" s="28">
        <v>11</v>
      </c>
      <c r="J17" s="28">
        <v>3</v>
      </c>
      <c r="K17" s="28">
        <v>1</v>
      </c>
      <c r="L17" s="3">
        <f t="shared" si="5"/>
        <v>4</v>
      </c>
      <c r="M17" s="7" t="s">
        <v>5</v>
      </c>
      <c r="N17" s="33">
        <f>L17-'１０月'!L17</f>
        <v>3</v>
      </c>
      <c r="O17" s="11" t="s">
        <v>6</v>
      </c>
      <c r="P17" t="str">
        <f t="shared" si="4"/>
        <v>↑</v>
      </c>
      <c r="R17" s="138" t="s">
        <v>176</v>
      </c>
      <c r="S17" s="118">
        <v>1262</v>
      </c>
      <c r="T17" s="117">
        <v>1293</v>
      </c>
      <c r="U17" s="124"/>
      <c r="V17" s="125">
        <v>761</v>
      </c>
      <c r="W17" s="128"/>
    </row>
    <row r="18" spans="1:23" ht="14.25" thickBot="1">
      <c r="A18" s="12" t="s">
        <v>4</v>
      </c>
      <c r="B18" s="42">
        <f>'１０月'!B18+'１１月'!I28</f>
        <v>240</v>
      </c>
      <c r="C18" s="13" t="s">
        <v>5</v>
      </c>
      <c r="D18" s="40">
        <f>B18-'１０月'!B18</f>
        <v>1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3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L18-'１０月'!L18</f>
        <v>0</v>
      </c>
      <c r="O18" s="20" t="s">
        <v>6</v>
      </c>
      <c r="P18">
        <f t="shared" si="4"/>
      </c>
      <c r="R18" s="139"/>
      <c r="S18" s="140">
        <f>SUM(S17:T17)</f>
        <v>2555</v>
      </c>
      <c r="T18" s="141"/>
      <c r="U18" s="122" t="s">
        <v>196</v>
      </c>
      <c r="V18" s="123">
        <v>757</v>
      </c>
      <c r="W18" s="27" t="s">
        <v>195</v>
      </c>
    </row>
    <row r="19" spans="2:23" ht="14.25" thickBot="1">
      <c r="B19" s="30"/>
      <c r="D19" s="36"/>
      <c r="H19" s="98" t="s">
        <v>18</v>
      </c>
      <c r="I19" s="26">
        <f>I13-I14+I15-I16+I17-I18</f>
        <v>34</v>
      </c>
      <c r="J19" s="26">
        <f>J13-J14+J15-J16+J17-J18</f>
        <v>38</v>
      </c>
      <c r="K19" s="26">
        <f>K13-K14+K15-K16+K17-K18</f>
        <v>28</v>
      </c>
      <c r="L19" s="21">
        <f t="shared" si="5"/>
        <v>66</v>
      </c>
      <c r="M19" s="22" t="s">
        <v>5</v>
      </c>
      <c r="N19" s="35">
        <f>L19-'１０月'!L19</f>
        <v>47</v>
      </c>
      <c r="O19" s="24" t="s">
        <v>6</v>
      </c>
      <c r="P19" t="str">
        <f t="shared" si="4"/>
        <v>↑</v>
      </c>
      <c r="R19" s="138" t="s">
        <v>177</v>
      </c>
      <c r="S19" s="118">
        <v>2428</v>
      </c>
      <c r="T19" s="117">
        <v>2408</v>
      </c>
      <c r="U19" s="124"/>
      <c r="V19" s="125">
        <v>1540</v>
      </c>
      <c r="W19" s="128"/>
    </row>
    <row r="20" spans="2:23" ht="14.25" thickBot="1">
      <c r="B20" s="30"/>
      <c r="D20" s="36"/>
      <c r="H20" s="58"/>
      <c r="I20" s="16"/>
      <c r="N20" s="30"/>
      <c r="R20" s="139"/>
      <c r="S20" s="140">
        <f>SUM(S19:T19)</f>
        <v>4836</v>
      </c>
      <c r="T20" s="141"/>
      <c r="U20" s="122" t="s">
        <v>194</v>
      </c>
      <c r="V20" s="123">
        <v>1540</v>
      </c>
      <c r="W20" s="27" t="s">
        <v>195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86</v>
      </c>
      <c r="T21" s="117">
        <v>95</v>
      </c>
      <c r="U21" s="124"/>
      <c r="V21" s="125">
        <v>44</v>
      </c>
      <c r="W21" s="128"/>
    </row>
    <row r="22" spans="2:23" ht="13.5">
      <c r="B22" s="30"/>
      <c r="D22" s="36"/>
      <c r="H22" s="15" t="s">
        <v>12</v>
      </c>
      <c r="I22" s="28">
        <v>0</v>
      </c>
      <c r="J22" s="28">
        <v>1</v>
      </c>
      <c r="K22" s="28">
        <v>0</v>
      </c>
      <c r="L22" s="3">
        <f>SUM(J22:K22)</f>
        <v>1</v>
      </c>
      <c r="M22" s="7" t="s">
        <v>5</v>
      </c>
      <c r="N22" s="33">
        <f>L22-'１０月'!L22</f>
        <v>1</v>
      </c>
      <c r="O22" s="11" t="s">
        <v>6</v>
      </c>
      <c r="P22" t="str">
        <f aca="true" t="shared" si="6" ref="P22:P28">IF(N22=0,"",IF(N22&gt;0,"↑","↓"))</f>
        <v>↑</v>
      </c>
      <c r="R22" s="139"/>
      <c r="S22" s="140">
        <f>SUM(S21:T21)</f>
        <v>181</v>
      </c>
      <c r="T22" s="141"/>
      <c r="U22" s="122" t="s">
        <v>196</v>
      </c>
      <c r="V22" s="123">
        <v>44</v>
      </c>
      <c r="W22" s="27" t="s">
        <v>195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L23-'１０月'!L23</f>
        <v>0</v>
      </c>
      <c r="O23" s="11" t="s">
        <v>6</v>
      </c>
      <c r="P23">
        <f t="shared" si="6"/>
      </c>
      <c r="R23" s="138" t="s">
        <v>179</v>
      </c>
      <c r="S23" s="118">
        <v>1077</v>
      </c>
      <c r="T23" s="117">
        <v>1056</v>
      </c>
      <c r="U23" s="124"/>
      <c r="V23" s="125">
        <v>724</v>
      </c>
      <c r="W23" s="128"/>
    </row>
    <row r="24" spans="2:23" ht="13.5">
      <c r="B24" s="30"/>
      <c r="D24" s="36"/>
      <c r="H24" s="15" t="s">
        <v>14</v>
      </c>
      <c r="I24" s="28">
        <v>8</v>
      </c>
      <c r="J24" s="28">
        <v>8</v>
      </c>
      <c r="K24" s="28">
        <v>6</v>
      </c>
      <c r="L24" s="3">
        <f t="shared" si="7"/>
        <v>14</v>
      </c>
      <c r="M24" s="7" t="s">
        <v>5</v>
      </c>
      <c r="N24" s="33">
        <f>L24-'１０月'!L24</f>
        <v>-1</v>
      </c>
      <c r="O24" s="11" t="s">
        <v>6</v>
      </c>
      <c r="P24" t="str">
        <f t="shared" si="6"/>
        <v>↓</v>
      </c>
      <c r="R24" s="139"/>
      <c r="S24" s="140">
        <f>SUM(S23:T23)</f>
        <v>2133</v>
      </c>
      <c r="T24" s="141"/>
      <c r="U24" s="122" t="s">
        <v>194</v>
      </c>
      <c r="V24" s="123">
        <v>724</v>
      </c>
      <c r="W24" s="27" t="s">
        <v>195</v>
      </c>
    </row>
    <row r="25" spans="2:23" ht="13.5">
      <c r="B25" s="30"/>
      <c r="D25" s="36"/>
      <c r="H25" s="15" t="s">
        <v>15</v>
      </c>
      <c r="I25" s="28">
        <v>3</v>
      </c>
      <c r="J25" s="28">
        <v>2</v>
      </c>
      <c r="K25" s="28">
        <v>2</v>
      </c>
      <c r="L25" s="3">
        <f t="shared" si="7"/>
        <v>4</v>
      </c>
      <c r="M25" s="7" t="s">
        <v>5</v>
      </c>
      <c r="N25" s="33">
        <f>L25-'１０月'!L25</f>
        <v>-2</v>
      </c>
      <c r="O25" s="11" t="s">
        <v>6</v>
      </c>
      <c r="P25" t="str">
        <f t="shared" si="6"/>
        <v>↓</v>
      </c>
      <c r="R25" s="138" t="s">
        <v>180</v>
      </c>
      <c r="S25" s="118">
        <v>447</v>
      </c>
      <c r="T25" s="117">
        <v>461</v>
      </c>
      <c r="U25" s="124"/>
      <c r="V25" s="125">
        <v>240</v>
      </c>
      <c r="W25" s="128"/>
    </row>
    <row r="26" spans="2:23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L26-'１０月'!L26</f>
        <v>0</v>
      </c>
      <c r="O26" s="11" t="s">
        <v>6</v>
      </c>
      <c r="P26">
        <f t="shared" si="6"/>
      </c>
      <c r="R26" s="145"/>
      <c r="S26" s="146">
        <f>SUM(S25:T25)</f>
        <v>908</v>
      </c>
      <c r="T26" s="147"/>
      <c r="U26" s="122" t="s">
        <v>196</v>
      </c>
      <c r="V26" s="123">
        <v>239</v>
      </c>
      <c r="W26" s="27" t="s">
        <v>195</v>
      </c>
    </row>
    <row r="27" spans="2:23" ht="14.25" thickBot="1">
      <c r="B27" s="30"/>
      <c r="D27" s="36"/>
      <c r="H27" s="97" t="s">
        <v>17</v>
      </c>
      <c r="I27" s="29">
        <v>4</v>
      </c>
      <c r="J27" s="29">
        <v>0</v>
      </c>
      <c r="K27" s="29">
        <v>4</v>
      </c>
      <c r="L27" s="19">
        <f t="shared" si="7"/>
        <v>4</v>
      </c>
      <c r="M27" s="5" t="s">
        <v>5</v>
      </c>
      <c r="N27" s="34">
        <f>L27-'１０月'!L27</f>
        <v>3</v>
      </c>
      <c r="O27" s="20" t="s">
        <v>6</v>
      </c>
      <c r="P27" t="str">
        <f t="shared" si="6"/>
        <v>↑</v>
      </c>
      <c r="R27" s="138" t="s">
        <v>181</v>
      </c>
      <c r="S27" s="118">
        <v>1831</v>
      </c>
      <c r="T27" s="117">
        <v>1645</v>
      </c>
      <c r="U27" s="124"/>
      <c r="V27" s="125">
        <v>1307</v>
      </c>
      <c r="W27" s="128"/>
    </row>
    <row r="28" spans="2:23" ht="14.25" thickBot="1">
      <c r="B28" s="30"/>
      <c r="D28" s="36"/>
      <c r="H28" s="98" t="s">
        <v>18</v>
      </c>
      <c r="I28" s="26">
        <f>I22-I23+I24-I25+I26-I27</f>
        <v>1</v>
      </c>
      <c r="J28" s="26">
        <f>J22-J23+J24-J25+J26-J27</f>
        <v>7</v>
      </c>
      <c r="K28" s="26">
        <f>K22-K23+K24-K25+K26-K27</f>
        <v>0</v>
      </c>
      <c r="L28" s="21">
        <f t="shared" si="7"/>
        <v>7</v>
      </c>
      <c r="M28" s="22" t="s">
        <v>5</v>
      </c>
      <c r="N28" s="35">
        <f>L28-'１０月'!L28</f>
        <v>-1</v>
      </c>
      <c r="O28" s="24" t="s">
        <v>6</v>
      </c>
      <c r="P28" t="str">
        <f t="shared" si="6"/>
        <v>↓</v>
      </c>
      <c r="R28" s="139"/>
      <c r="S28" s="140">
        <f>SUM(S27:T27)</f>
        <v>3476</v>
      </c>
      <c r="T28" s="141"/>
      <c r="U28" s="122" t="s">
        <v>194</v>
      </c>
      <c r="V28" s="123">
        <v>1301</v>
      </c>
      <c r="W28" s="27" t="s">
        <v>195</v>
      </c>
    </row>
    <row r="29" spans="18:23" ht="13.5">
      <c r="R29" s="138" t="s">
        <v>182</v>
      </c>
      <c r="S29" s="118">
        <v>392</v>
      </c>
      <c r="T29" s="117">
        <v>386</v>
      </c>
      <c r="U29" s="124"/>
      <c r="V29" s="125">
        <v>248</v>
      </c>
      <c r="W29" s="128"/>
    </row>
    <row r="30" spans="18:23" ht="13.5">
      <c r="R30" s="139"/>
      <c r="S30" s="140">
        <f>SUM(S29:T29)</f>
        <v>778</v>
      </c>
      <c r="T30" s="141"/>
      <c r="U30" s="122" t="s">
        <v>196</v>
      </c>
      <c r="V30" s="123">
        <v>248</v>
      </c>
      <c r="W30" s="27" t="s">
        <v>195</v>
      </c>
    </row>
    <row r="31" spans="18:23" ht="13.5">
      <c r="R31" s="138" t="s">
        <v>183</v>
      </c>
      <c r="S31" s="118">
        <v>1064</v>
      </c>
      <c r="T31" s="117">
        <v>1053</v>
      </c>
      <c r="U31" s="124"/>
      <c r="V31" s="125">
        <v>651</v>
      </c>
      <c r="W31" s="128"/>
    </row>
    <row r="32" spans="18:23" ht="13.5">
      <c r="R32" s="139"/>
      <c r="S32" s="140">
        <f>SUM(S31:T31)</f>
        <v>2117</v>
      </c>
      <c r="T32" s="141"/>
      <c r="U32" s="122" t="s">
        <v>196</v>
      </c>
      <c r="V32" s="123">
        <v>651</v>
      </c>
      <c r="W32" s="27" t="s">
        <v>195</v>
      </c>
    </row>
    <row r="33" spans="18:23" ht="13.5">
      <c r="R33" s="138" t="s">
        <v>184</v>
      </c>
      <c r="S33" s="118">
        <v>1107</v>
      </c>
      <c r="T33" s="117">
        <v>1183</v>
      </c>
      <c r="U33" s="124"/>
      <c r="V33" s="125">
        <v>674</v>
      </c>
      <c r="W33" s="128"/>
    </row>
    <row r="34" spans="18:23" ht="13.5">
      <c r="R34" s="139"/>
      <c r="S34" s="140">
        <f>SUM(S33:T33)</f>
        <v>2290</v>
      </c>
      <c r="T34" s="141"/>
      <c r="U34" s="122" t="s">
        <v>196</v>
      </c>
      <c r="V34" s="123">
        <v>673</v>
      </c>
      <c r="W34" s="27" t="s">
        <v>195</v>
      </c>
    </row>
    <row r="35" spans="18:23" ht="13.5">
      <c r="R35" s="138" t="s">
        <v>185</v>
      </c>
      <c r="S35" s="118">
        <v>415</v>
      </c>
      <c r="T35" s="117">
        <v>375</v>
      </c>
      <c r="U35" s="124"/>
      <c r="V35" s="125">
        <v>232</v>
      </c>
      <c r="W35" s="128"/>
    </row>
    <row r="36" spans="18:23" ht="13.5">
      <c r="R36" s="139"/>
      <c r="S36" s="140">
        <f>SUM(S35:T35)</f>
        <v>790</v>
      </c>
      <c r="T36" s="141"/>
      <c r="U36" s="122" t="s">
        <v>196</v>
      </c>
      <c r="V36" s="123">
        <v>232</v>
      </c>
      <c r="W36" s="27" t="s">
        <v>195</v>
      </c>
    </row>
    <row r="37" spans="18:23" ht="13.5">
      <c r="R37" s="138" t="s">
        <v>186</v>
      </c>
      <c r="S37" s="118">
        <v>832</v>
      </c>
      <c r="T37" s="117">
        <v>847</v>
      </c>
      <c r="U37" s="124"/>
      <c r="V37" s="125">
        <v>500</v>
      </c>
      <c r="W37" s="128"/>
    </row>
    <row r="38" spans="18:23" ht="13.5">
      <c r="R38" s="139"/>
      <c r="S38" s="140">
        <f>SUM(S37:T37)</f>
        <v>1679</v>
      </c>
      <c r="T38" s="141"/>
      <c r="U38" s="122" t="s">
        <v>196</v>
      </c>
      <c r="V38" s="123">
        <v>500</v>
      </c>
      <c r="W38" s="27" t="s">
        <v>195</v>
      </c>
    </row>
    <row r="39" spans="18:23" ht="13.5">
      <c r="R39" s="138" t="s">
        <v>187</v>
      </c>
      <c r="S39" s="118">
        <v>153</v>
      </c>
      <c r="T39" s="117">
        <v>143</v>
      </c>
      <c r="U39" s="124"/>
      <c r="V39" s="125">
        <v>65</v>
      </c>
      <c r="W39" s="128"/>
    </row>
    <row r="40" spans="18:23" ht="13.5">
      <c r="R40" s="139"/>
      <c r="S40" s="140">
        <f>SUM(S39:T39)</f>
        <v>296</v>
      </c>
      <c r="T40" s="141"/>
      <c r="U40" s="122" t="s">
        <v>194</v>
      </c>
      <c r="V40" s="123">
        <v>65</v>
      </c>
      <c r="W40" s="27" t="s">
        <v>195</v>
      </c>
    </row>
    <row r="41" spans="18:23" ht="13.5">
      <c r="R41" s="138" t="s">
        <v>188</v>
      </c>
      <c r="S41" s="118">
        <v>201</v>
      </c>
      <c r="T41" s="117">
        <v>220</v>
      </c>
      <c r="U41" s="124"/>
      <c r="V41" s="125">
        <v>91</v>
      </c>
      <c r="W41" s="128"/>
    </row>
    <row r="42" spans="18:23" ht="13.5">
      <c r="R42" s="139"/>
      <c r="S42" s="140">
        <f>SUM(S41:T41)</f>
        <v>421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701</v>
      </c>
      <c r="T43" s="117">
        <v>684</v>
      </c>
      <c r="U43" s="124"/>
      <c r="V43" s="125">
        <v>436</v>
      </c>
      <c r="W43" s="128"/>
    </row>
    <row r="44" spans="18:23" ht="13.5">
      <c r="R44" s="139"/>
      <c r="S44" s="140">
        <f>SUM(S43:T43)</f>
        <v>1385</v>
      </c>
      <c r="T44" s="141"/>
      <c r="U44" s="122" t="s">
        <v>194</v>
      </c>
      <c r="V44" s="123">
        <v>432</v>
      </c>
      <c r="W44" s="27" t="s">
        <v>195</v>
      </c>
    </row>
    <row r="45" spans="18:23" ht="13.5">
      <c r="R45" s="138" t="s">
        <v>190</v>
      </c>
      <c r="S45" s="118">
        <v>318</v>
      </c>
      <c r="T45" s="117">
        <v>331</v>
      </c>
      <c r="U45" s="124"/>
      <c r="V45" s="125">
        <v>191</v>
      </c>
      <c r="W45" s="128"/>
    </row>
    <row r="46" spans="18:23" ht="13.5">
      <c r="R46" s="139"/>
      <c r="S46" s="140">
        <f>SUM(S45:T45)</f>
        <v>649</v>
      </c>
      <c r="T46" s="141"/>
      <c r="U46" s="122" t="s">
        <v>196</v>
      </c>
      <c r="V46" s="123">
        <v>191</v>
      </c>
      <c r="W46" s="27" t="s">
        <v>195</v>
      </c>
    </row>
    <row r="47" spans="18:23" ht="13.5">
      <c r="R47" s="138" t="s">
        <v>191</v>
      </c>
      <c r="S47" s="118">
        <v>212</v>
      </c>
      <c r="T47" s="117">
        <v>227</v>
      </c>
      <c r="U47" s="124"/>
      <c r="V47" s="125">
        <v>95</v>
      </c>
      <c r="W47" s="128"/>
    </row>
    <row r="48" spans="18:23" ht="13.5">
      <c r="R48" s="139"/>
      <c r="S48" s="140">
        <f>SUM(S47:T47)</f>
        <v>439</v>
      </c>
      <c r="T48" s="141"/>
      <c r="U48" s="122" t="s">
        <v>196</v>
      </c>
      <c r="V48" s="123">
        <v>95</v>
      </c>
      <c r="W48" s="27" t="s">
        <v>195</v>
      </c>
    </row>
    <row r="49" spans="18:23" ht="13.5">
      <c r="R49" s="138" t="s">
        <v>192</v>
      </c>
      <c r="S49" s="118">
        <v>120</v>
      </c>
      <c r="T49" s="117">
        <v>112</v>
      </c>
      <c r="U49" s="124"/>
      <c r="V49" s="125">
        <v>53</v>
      </c>
      <c r="W49" s="128"/>
    </row>
    <row r="50" spans="18:23" ht="13.5">
      <c r="R50" s="139"/>
      <c r="S50" s="140">
        <f>SUM(S49:T49)</f>
        <v>232</v>
      </c>
      <c r="T50" s="141"/>
      <c r="U50" s="122" t="s">
        <v>196</v>
      </c>
      <c r="V50" s="123">
        <v>53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16878</v>
      </c>
      <c r="T51" s="117">
        <f>SUM(T7+T9+T11+T13+T15+T17+T19+T21+T23+T25+T27+T29+T31+T33+T35+T37+T39+T41+T43+T45+T47+T49)</f>
        <v>16678</v>
      </c>
      <c r="U51" s="124"/>
      <c r="V51" s="125">
        <f>SUM(V7+V9+V11+V13+V15+V17+V19+V21+V23+V25+V27+V29+V31+V33+V35+V37+V39+V41+V43+V45+V47+V49)</f>
        <v>10430</v>
      </c>
      <c r="W51" s="128"/>
    </row>
    <row r="52" spans="18:23" ht="14.25" thickBot="1">
      <c r="R52" s="142"/>
      <c r="S52" s="143">
        <f>SUM(S51:T51)</f>
        <v>33556</v>
      </c>
      <c r="T52" s="144"/>
      <c r="U52" s="127" t="s">
        <v>194</v>
      </c>
      <c r="V52" s="126">
        <f>SUM(V8+V10+V12+V14+V16+V18+V20+V22+V24+V26+V28+V30+V32+V34+V36+V38+V40+V42+V44+V46+V48+V50)</f>
        <v>10143</v>
      </c>
      <c r="W52" s="52" t="s">
        <v>195</v>
      </c>
    </row>
  </sheetData>
  <mergeCells count="49">
    <mergeCell ref="R4:W4"/>
    <mergeCell ref="U5:W6"/>
    <mergeCell ref="S6:T6"/>
    <mergeCell ref="R7:R8"/>
    <mergeCell ref="S8:T8"/>
    <mergeCell ref="R9:R10"/>
    <mergeCell ref="S10:T10"/>
    <mergeCell ref="R11:R12"/>
    <mergeCell ref="S12:T12"/>
    <mergeCell ref="R13:R14"/>
    <mergeCell ref="S14:T14"/>
    <mergeCell ref="R15:R16"/>
    <mergeCell ref="S16:T16"/>
    <mergeCell ref="R17:R18"/>
    <mergeCell ref="S18:T18"/>
    <mergeCell ref="R19:R20"/>
    <mergeCell ref="S20:T20"/>
    <mergeCell ref="R21:R22"/>
    <mergeCell ref="S22:T22"/>
    <mergeCell ref="R23:R24"/>
    <mergeCell ref="S24:T24"/>
    <mergeCell ref="R25:R26"/>
    <mergeCell ref="S26:T26"/>
    <mergeCell ref="R27:R28"/>
    <mergeCell ref="S28:T28"/>
    <mergeCell ref="R29:R30"/>
    <mergeCell ref="S30:T30"/>
    <mergeCell ref="R31:R32"/>
    <mergeCell ref="S32:T32"/>
    <mergeCell ref="R33:R34"/>
    <mergeCell ref="S34:T34"/>
    <mergeCell ref="R35:R36"/>
    <mergeCell ref="S36:T36"/>
    <mergeCell ref="R37:R38"/>
    <mergeCell ref="S38:T38"/>
    <mergeCell ref="R39:R40"/>
    <mergeCell ref="S40:T40"/>
    <mergeCell ref="R41:R42"/>
    <mergeCell ref="S42:T42"/>
    <mergeCell ref="R43:R44"/>
    <mergeCell ref="S44:T44"/>
    <mergeCell ref="R45:R46"/>
    <mergeCell ref="S46:T46"/>
    <mergeCell ref="R47:R48"/>
    <mergeCell ref="S48:T48"/>
    <mergeCell ref="R49:R50"/>
    <mergeCell ref="S50:T50"/>
    <mergeCell ref="R51:R52"/>
    <mergeCell ref="S52:T52"/>
  </mergeCells>
  <hyperlinks>
    <hyperlink ref="R2" location="目次!A1" display="目次!A1"/>
  </hyperlink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customWidth="1"/>
    <col min="21" max="21" width="1.203125" style="0" customWidth="1"/>
    <col min="22" max="22" width="6.5" style="0" customWidth="1"/>
    <col min="23" max="23" width="1.390625" style="0" customWidth="1"/>
  </cols>
  <sheetData>
    <row r="1" spans="1:18" ht="13.5">
      <c r="A1" s="1" t="s">
        <v>207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33574</v>
      </c>
      <c r="C3" s="9" t="s">
        <v>5</v>
      </c>
      <c r="D3" s="37">
        <f>B3-'１１月'!B3</f>
        <v>18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16890</v>
      </c>
      <c r="C4" s="7" t="s">
        <v>5</v>
      </c>
      <c r="D4" s="38">
        <f>B4-'１１月'!B4</f>
        <v>12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21</v>
      </c>
      <c r="K4" s="4">
        <f aca="true" t="shared" si="0" ref="K4:K10">K13+K22</f>
        <v>11</v>
      </c>
      <c r="L4" s="3">
        <f>SUM(J4:K4)</f>
        <v>32</v>
      </c>
      <c r="M4" s="7" t="s">
        <v>5</v>
      </c>
      <c r="N4" s="33">
        <f>L4-'１１月'!L4</f>
        <v>-11</v>
      </c>
      <c r="O4" s="11" t="s">
        <v>6</v>
      </c>
      <c r="P4" t="str">
        <f aca="true" t="shared" si="1" ref="P4:P10">IF(N4=0,"",IF(N4&gt;0,"↑","↓"))</f>
        <v>↓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16684</v>
      </c>
      <c r="C5" s="6" t="s">
        <v>5</v>
      </c>
      <c r="D5" s="39">
        <f>B5-'１１月'!B5</f>
        <v>6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5</v>
      </c>
      <c r="J5" s="4">
        <f t="shared" si="2"/>
        <v>10</v>
      </c>
      <c r="K5" s="4">
        <f t="shared" si="0"/>
        <v>8</v>
      </c>
      <c r="L5" s="3">
        <f aca="true" t="shared" si="3" ref="L5:L10">SUM(J5:K5)</f>
        <v>18</v>
      </c>
      <c r="M5" s="7" t="s">
        <v>5</v>
      </c>
      <c r="N5" s="33">
        <f>L5-'１１月'!L5</f>
        <v>-6</v>
      </c>
      <c r="O5" s="11" t="s">
        <v>6</v>
      </c>
      <c r="P5" t="str">
        <f t="shared" si="1"/>
        <v>↓</v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10437</v>
      </c>
      <c r="C6" s="13" t="s">
        <v>5</v>
      </c>
      <c r="D6" s="40">
        <f>B6-'１１月'!B6</f>
        <v>7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45</v>
      </c>
      <c r="J6" s="4">
        <f t="shared" si="2"/>
        <v>43</v>
      </c>
      <c r="K6" s="4">
        <f t="shared" si="0"/>
        <v>53</v>
      </c>
      <c r="L6" s="3">
        <f t="shared" si="3"/>
        <v>96</v>
      </c>
      <c r="M6" s="7" t="s">
        <v>5</v>
      </c>
      <c r="N6" s="33">
        <f>L6-'１１月'!L6</f>
        <v>-62</v>
      </c>
      <c r="O6" s="11" t="s">
        <v>6</v>
      </c>
      <c r="P6" t="str">
        <f t="shared" si="1"/>
        <v>↓</v>
      </c>
      <c r="R6" s="113"/>
      <c r="S6" s="158" t="s">
        <v>169</v>
      </c>
      <c r="T6" s="141"/>
      <c r="U6" s="155"/>
      <c r="V6" s="156"/>
      <c r="W6" s="157"/>
    </row>
    <row r="7" spans="2:23" ht="13.5">
      <c r="B7" s="30"/>
      <c r="D7" s="36"/>
      <c r="H7" s="15" t="s">
        <v>15</v>
      </c>
      <c r="I7" s="4">
        <f t="shared" si="2"/>
        <v>38</v>
      </c>
      <c r="J7" s="4">
        <f t="shared" si="2"/>
        <v>40</v>
      </c>
      <c r="K7" s="4">
        <f t="shared" si="0"/>
        <v>49</v>
      </c>
      <c r="L7" s="3">
        <f t="shared" si="3"/>
        <v>89</v>
      </c>
      <c r="M7" s="7" t="s">
        <v>5</v>
      </c>
      <c r="N7" s="33">
        <f>L7-'１１月'!L7</f>
        <v>-15</v>
      </c>
      <c r="O7" s="11" t="s">
        <v>6</v>
      </c>
      <c r="P7" t="str">
        <f t="shared" si="1"/>
        <v>↓</v>
      </c>
      <c r="R7" s="138" t="s">
        <v>171</v>
      </c>
      <c r="S7" s="118">
        <v>122</v>
      </c>
      <c r="T7" s="116">
        <v>150</v>
      </c>
      <c r="U7" s="120"/>
      <c r="V7" s="121">
        <v>65</v>
      </c>
      <c r="W7" s="128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10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L8-'１１月'!L8</f>
        <v>-4</v>
      </c>
      <c r="O8" s="11" t="s">
        <v>6</v>
      </c>
      <c r="P8" t="str">
        <f t="shared" si="1"/>
        <v>↓</v>
      </c>
      <c r="R8" s="139"/>
      <c r="S8" s="158">
        <f>SUM(S7:T7)</f>
        <v>272</v>
      </c>
      <c r="T8" s="141"/>
      <c r="U8" s="122" t="s">
        <v>194</v>
      </c>
      <c r="V8" s="123">
        <v>65</v>
      </c>
      <c r="W8" s="27" t="s">
        <v>195</v>
      </c>
    </row>
    <row r="9" spans="1:23" ht="14.25" thickBot="1">
      <c r="A9" s="8" t="s">
        <v>1</v>
      </c>
      <c r="B9" s="41">
        <f>SUM(B10:B11)</f>
        <v>33210</v>
      </c>
      <c r="C9" s="9" t="s">
        <v>5</v>
      </c>
      <c r="D9" s="37">
        <f>B9-'１１月'!B9</f>
        <v>17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5</v>
      </c>
      <c r="J9" s="25">
        <f t="shared" si="2"/>
        <v>2</v>
      </c>
      <c r="K9" s="25">
        <f t="shared" si="0"/>
        <v>1</v>
      </c>
      <c r="L9" s="19">
        <f t="shared" si="3"/>
        <v>3</v>
      </c>
      <c r="M9" s="5" t="s">
        <v>5</v>
      </c>
      <c r="N9" s="34">
        <f>L9-'１１月'!L9</f>
        <v>-1</v>
      </c>
      <c r="O9" s="20" t="s">
        <v>6</v>
      </c>
      <c r="P9" t="str">
        <f t="shared" si="1"/>
        <v>↓</v>
      </c>
      <c r="R9" s="138" t="s">
        <v>172</v>
      </c>
      <c r="S9" s="118">
        <v>190</v>
      </c>
      <c r="T9" s="117">
        <v>195</v>
      </c>
      <c r="U9" s="124"/>
      <c r="V9" s="125">
        <v>95</v>
      </c>
      <c r="W9" s="128"/>
    </row>
    <row r="10" spans="1:23" ht="14.25" thickBot="1">
      <c r="A10" s="15" t="s">
        <v>2</v>
      </c>
      <c r="B10" s="31">
        <f>'１１月'!B10+'１２月'!J19</f>
        <v>16699</v>
      </c>
      <c r="C10" s="7" t="s">
        <v>5</v>
      </c>
      <c r="D10" s="38">
        <f>B10-'１１月'!B10</f>
        <v>12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7</v>
      </c>
      <c r="J10" s="26">
        <f t="shared" si="2"/>
        <v>12</v>
      </c>
      <c r="K10" s="26">
        <f t="shared" si="0"/>
        <v>6</v>
      </c>
      <c r="L10" s="21">
        <f t="shared" si="3"/>
        <v>18</v>
      </c>
      <c r="M10" s="23" t="s">
        <v>5</v>
      </c>
      <c r="N10" s="35">
        <f>L10-'１１月'!L10</f>
        <v>-55</v>
      </c>
      <c r="O10" s="24" t="s">
        <v>6</v>
      </c>
      <c r="P10" t="str">
        <f t="shared" si="1"/>
        <v>↓</v>
      </c>
      <c r="R10" s="139"/>
      <c r="S10" s="140">
        <f>SUM(S9:T9)</f>
        <v>385</v>
      </c>
      <c r="T10" s="141"/>
      <c r="U10" s="122" t="s">
        <v>194</v>
      </c>
      <c r="V10" s="123">
        <v>95</v>
      </c>
      <c r="W10" s="27" t="s">
        <v>195</v>
      </c>
    </row>
    <row r="11" spans="1:23" ht="14.25" thickBot="1">
      <c r="A11" s="15" t="s">
        <v>3</v>
      </c>
      <c r="B11" s="31">
        <f>'１１月'!B11+'１２月'!K19</f>
        <v>16511</v>
      </c>
      <c r="C11" s="7" t="s">
        <v>5</v>
      </c>
      <c r="D11" s="39">
        <f>B11-'１１月'!B11</f>
        <v>5</v>
      </c>
      <c r="E11" s="11" t="s">
        <v>6</v>
      </c>
      <c r="F11" t="str">
        <f>IF(D11=0,"",IF(D11&gt;0,"↑","↓"))</f>
        <v>↑</v>
      </c>
      <c r="H11" s="58"/>
      <c r="I11" s="16"/>
      <c r="N11" s="30"/>
      <c r="R11" s="138" t="s">
        <v>173</v>
      </c>
      <c r="S11" s="118">
        <v>1351</v>
      </c>
      <c r="T11" s="117">
        <v>1299</v>
      </c>
      <c r="U11" s="124"/>
      <c r="V11" s="125">
        <v>929</v>
      </c>
      <c r="W11" s="128"/>
    </row>
    <row r="12" spans="1:23" ht="14.25" thickBot="1">
      <c r="A12" s="12" t="s">
        <v>4</v>
      </c>
      <c r="B12" s="42">
        <f>'１１月'!B12+'１２月'!I19</f>
        <v>10193</v>
      </c>
      <c r="C12" s="13" t="s">
        <v>5</v>
      </c>
      <c r="D12" s="40">
        <f>B12-'１１月'!B12</f>
        <v>3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2650</v>
      </c>
      <c r="T12" s="141"/>
      <c r="U12" s="122" t="s">
        <v>194</v>
      </c>
      <c r="V12" s="123">
        <v>665</v>
      </c>
      <c r="W12" s="27" t="s">
        <v>195</v>
      </c>
    </row>
    <row r="13" spans="2:23" ht="13.5">
      <c r="B13" s="30"/>
      <c r="D13" s="36"/>
      <c r="H13" s="15" t="s">
        <v>12</v>
      </c>
      <c r="I13" s="28">
        <v>0</v>
      </c>
      <c r="J13" s="28">
        <v>21</v>
      </c>
      <c r="K13" s="28">
        <v>11</v>
      </c>
      <c r="L13" s="3">
        <f>SUM(J13:K13)</f>
        <v>32</v>
      </c>
      <c r="M13" s="7" t="s">
        <v>5</v>
      </c>
      <c r="N13" s="33">
        <f>L13-'１１月'!L13</f>
        <v>-10</v>
      </c>
      <c r="O13" s="11" t="s">
        <v>6</v>
      </c>
      <c r="P13" t="str">
        <f aca="true" t="shared" si="4" ref="P13:P19">IF(N13=0,"",IF(N13&gt;0,"↑","↓"))</f>
        <v>↓</v>
      </c>
      <c r="R13" s="138" t="s">
        <v>174</v>
      </c>
      <c r="S13" s="118">
        <v>2061</v>
      </c>
      <c r="T13" s="117">
        <v>2004</v>
      </c>
      <c r="U13" s="124"/>
      <c r="V13" s="125">
        <v>1187</v>
      </c>
      <c r="W13" s="128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5</v>
      </c>
      <c r="J14" s="28">
        <v>10</v>
      </c>
      <c r="K14" s="28">
        <v>8</v>
      </c>
      <c r="L14" s="3">
        <f aca="true" t="shared" si="5" ref="L14:L19">SUM(J14:K14)</f>
        <v>18</v>
      </c>
      <c r="M14" s="7" t="s">
        <v>5</v>
      </c>
      <c r="N14" s="33">
        <f>L14-'１１月'!L14</f>
        <v>-6</v>
      </c>
      <c r="O14" s="11" t="s">
        <v>6</v>
      </c>
      <c r="P14" t="str">
        <f t="shared" si="4"/>
        <v>↓</v>
      </c>
      <c r="R14" s="139"/>
      <c r="S14" s="140">
        <f>SUM(S13:T13)</f>
        <v>4065</v>
      </c>
      <c r="T14" s="141"/>
      <c r="U14" s="122" t="s">
        <v>194</v>
      </c>
      <c r="V14" s="123">
        <v>1187</v>
      </c>
      <c r="W14" s="27" t="s">
        <v>195</v>
      </c>
    </row>
    <row r="15" spans="1:23" ht="13.5">
      <c r="A15" s="8" t="s">
        <v>1</v>
      </c>
      <c r="B15" s="41">
        <f>SUM(B16:B17)</f>
        <v>364</v>
      </c>
      <c r="C15" s="9" t="s">
        <v>5</v>
      </c>
      <c r="D15" s="37">
        <f>B15-'１１月'!B15</f>
        <v>1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36</v>
      </c>
      <c r="J15" s="28">
        <v>40</v>
      </c>
      <c r="K15" s="28">
        <v>47</v>
      </c>
      <c r="L15" s="3">
        <f t="shared" si="5"/>
        <v>87</v>
      </c>
      <c r="M15" s="7" t="s">
        <v>5</v>
      </c>
      <c r="N15" s="33">
        <f>L15-'１１月'!L15</f>
        <v>-57</v>
      </c>
      <c r="O15" s="11" t="s">
        <v>6</v>
      </c>
      <c r="P15" t="str">
        <f t="shared" si="4"/>
        <v>↓</v>
      </c>
      <c r="R15" s="138" t="s">
        <v>175</v>
      </c>
      <c r="S15" s="118">
        <v>508</v>
      </c>
      <c r="T15" s="117">
        <v>508</v>
      </c>
      <c r="U15" s="124"/>
      <c r="V15" s="125">
        <v>297</v>
      </c>
      <c r="W15" s="128"/>
    </row>
    <row r="16" spans="1:23" ht="13.5">
      <c r="A16" s="15" t="s">
        <v>2</v>
      </c>
      <c r="B16" s="31">
        <f>'１１月'!B16+'１２月'!J28</f>
        <v>191</v>
      </c>
      <c r="C16" s="7" t="s">
        <v>5</v>
      </c>
      <c r="D16" s="38">
        <f>B16-'１１月'!B16</f>
        <v>0</v>
      </c>
      <c r="E16" s="11" t="s">
        <v>6</v>
      </c>
      <c r="F16">
        <f>IF(D16=0,"",IF(D16&gt;0,"↑","↓"))</f>
      </c>
      <c r="H16" s="15" t="s">
        <v>15</v>
      </c>
      <c r="I16" s="28">
        <v>34</v>
      </c>
      <c r="J16" s="28">
        <v>37</v>
      </c>
      <c r="K16" s="28">
        <v>45</v>
      </c>
      <c r="L16" s="3">
        <f t="shared" si="5"/>
        <v>82</v>
      </c>
      <c r="M16" s="7" t="s">
        <v>5</v>
      </c>
      <c r="N16" s="33">
        <f>L16-'１１月'!L16</f>
        <v>-18</v>
      </c>
      <c r="O16" s="11" t="s">
        <v>6</v>
      </c>
      <c r="P16" t="str">
        <f t="shared" si="4"/>
        <v>↓</v>
      </c>
      <c r="R16" s="139"/>
      <c r="S16" s="140">
        <f>SUM(S15:T15)</f>
        <v>1016</v>
      </c>
      <c r="T16" s="141"/>
      <c r="U16" s="122" t="s">
        <v>194</v>
      </c>
      <c r="V16" s="123">
        <v>297</v>
      </c>
      <c r="W16" s="27" t="s">
        <v>195</v>
      </c>
    </row>
    <row r="17" spans="1:23" ht="13.5">
      <c r="A17" s="15" t="s">
        <v>3</v>
      </c>
      <c r="B17" s="31">
        <f>'１１月'!B17+'１２月'!K28</f>
        <v>173</v>
      </c>
      <c r="C17" s="7" t="s">
        <v>5</v>
      </c>
      <c r="D17" s="39">
        <f>B17-'１１月'!B17</f>
        <v>1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10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L17-'１１月'!L17</f>
        <v>-4</v>
      </c>
      <c r="O17" s="11" t="s">
        <v>6</v>
      </c>
      <c r="P17" t="str">
        <f t="shared" si="4"/>
        <v>↓</v>
      </c>
      <c r="R17" s="138" t="s">
        <v>176</v>
      </c>
      <c r="S17" s="118">
        <v>1258</v>
      </c>
      <c r="T17" s="117">
        <v>1288</v>
      </c>
      <c r="U17" s="124"/>
      <c r="V17" s="125">
        <v>757</v>
      </c>
      <c r="W17" s="128"/>
    </row>
    <row r="18" spans="1:23" ht="14.25" thickBot="1">
      <c r="A18" s="12" t="s">
        <v>4</v>
      </c>
      <c r="B18" s="42">
        <f>'１１月'!B18+'１２月'!I28</f>
        <v>244</v>
      </c>
      <c r="C18" s="13" t="s">
        <v>5</v>
      </c>
      <c r="D18" s="40">
        <f>B18-'１１月'!B18</f>
        <v>4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4</v>
      </c>
      <c r="J18" s="29">
        <v>2</v>
      </c>
      <c r="K18" s="29">
        <v>0</v>
      </c>
      <c r="L18" s="19">
        <f t="shared" si="5"/>
        <v>2</v>
      </c>
      <c r="M18" s="5" t="s">
        <v>5</v>
      </c>
      <c r="N18" s="34">
        <f>L18-'１１月'!L18</f>
        <v>2</v>
      </c>
      <c r="O18" s="20" t="s">
        <v>6</v>
      </c>
      <c r="P18" t="str">
        <f t="shared" si="4"/>
        <v>↑</v>
      </c>
      <c r="R18" s="139"/>
      <c r="S18" s="140">
        <f>SUM(S17:T17)</f>
        <v>2546</v>
      </c>
      <c r="T18" s="141"/>
      <c r="U18" s="122" t="s">
        <v>196</v>
      </c>
      <c r="V18" s="123">
        <v>754</v>
      </c>
      <c r="W18" s="27" t="s">
        <v>195</v>
      </c>
    </row>
    <row r="19" spans="2:23" ht="14.25" thickBot="1">
      <c r="B19" s="30"/>
      <c r="D19" s="36"/>
      <c r="H19" s="98" t="s">
        <v>18</v>
      </c>
      <c r="I19" s="26">
        <f>I13-I14+I15-I16+I17-I18</f>
        <v>3</v>
      </c>
      <c r="J19" s="26">
        <f>J13-J14+J15-J16+J17-J18</f>
        <v>12</v>
      </c>
      <c r="K19" s="26">
        <f>K13-K14+K15-K16+K17-K18</f>
        <v>5</v>
      </c>
      <c r="L19" s="21">
        <f t="shared" si="5"/>
        <v>17</v>
      </c>
      <c r="M19" s="22" t="s">
        <v>5</v>
      </c>
      <c r="N19" s="35">
        <f>L19-'１１月'!L19</f>
        <v>-49</v>
      </c>
      <c r="O19" s="24" t="s">
        <v>6</v>
      </c>
      <c r="P19" t="str">
        <f t="shared" si="4"/>
        <v>↓</v>
      </c>
      <c r="R19" s="138" t="s">
        <v>177</v>
      </c>
      <c r="S19" s="118">
        <v>2426</v>
      </c>
      <c r="T19" s="117">
        <v>2405</v>
      </c>
      <c r="U19" s="124"/>
      <c r="V19" s="125">
        <v>1544</v>
      </c>
      <c r="W19" s="128"/>
    </row>
    <row r="20" spans="2:23" ht="14.25" thickBot="1">
      <c r="B20" s="30"/>
      <c r="D20" s="36"/>
      <c r="H20" s="58"/>
      <c r="I20" s="16"/>
      <c r="N20" s="30"/>
      <c r="R20" s="139"/>
      <c r="S20" s="140">
        <f>SUM(S19:T19)</f>
        <v>4831</v>
      </c>
      <c r="T20" s="141"/>
      <c r="U20" s="122" t="s">
        <v>194</v>
      </c>
      <c r="V20" s="123">
        <v>1544</v>
      </c>
      <c r="W20" s="27" t="s">
        <v>195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86</v>
      </c>
      <c r="T21" s="117">
        <v>95</v>
      </c>
      <c r="U21" s="124"/>
      <c r="V21" s="125">
        <v>44</v>
      </c>
      <c r="W21" s="128"/>
    </row>
    <row r="22" spans="2:23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L22-'１１月'!L22</f>
        <v>-1</v>
      </c>
      <c r="O22" s="11" t="s">
        <v>6</v>
      </c>
      <c r="P22" t="str">
        <f aca="true" t="shared" si="6" ref="P22:P28">IF(N22=0,"",IF(N22&gt;0,"↑","↓"))</f>
        <v>↓</v>
      </c>
      <c r="R22" s="139"/>
      <c r="S22" s="140">
        <f>SUM(S21:T21)</f>
        <v>181</v>
      </c>
      <c r="T22" s="141"/>
      <c r="U22" s="122" t="s">
        <v>196</v>
      </c>
      <c r="V22" s="123">
        <v>44</v>
      </c>
      <c r="W22" s="27" t="s">
        <v>195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L23-'１１月'!L23</f>
        <v>0</v>
      </c>
      <c r="O23" s="11" t="s">
        <v>6</v>
      </c>
      <c r="P23">
        <f t="shared" si="6"/>
      </c>
      <c r="R23" s="138" t="s">
        <v>179</v>
      </c>
      <c r="S23" s="118">
        <v>1122</v>
      </c>
      <c r="T23" s="117">
        <v>1081</v>
      </c>
      <c r="U23" s="124"/>
      <c r="V23" s="125">
        <v>749</v>
      </c>
      <c r="W23" s="128"/>
    </row>
    <row r="24" spans="2:23" ht="13.5">
      <c r="B24" s="30"/>
      <c r="D24" s="36"/>
      <c r="H24" s="15" t="s">
        <v>14</v>
      </c>
      <c r="I24" s="28">
        <v>9</v>
      </c>
      <c r="J24" s="28">
        <v>3</v>
      </c>
      <c r="K24" s="28">
        <v>6</v>
      </c>
      <c r="L24" s="3">
        <f t="shared" si="7"/>
        <v>9</v>
      </c>
      <c r="M24" s="7" t="s">
        <v>5</v>
      </c>
      <c r="N24" s="33">
        <f>L24-'１１月'!L24</f>
        <v>-5</v>
      </c>
      <c r="O24" s="11" t="s">
        <v>6</v>
      </c>
      <c r="P24" t="str">
        <f t="shared" si="6"/>
        <v>↓</v>
      </c>
      <c r="R24" s="139"/>
      <c r="S24" s="140">
        <f>SUM(S23:T23)</f>
        <v>2203</v>
      </c>
      <c r="T24" s="141"/>
      <c r="U24" s="122" t="s">
        <v>194</v>
      </c>
      <c r="V24" s="123">
        <v>743</v>
      </c>
      <c r="W24" s="27" t="s">
        <v>195</v>
      </c>
    </row>
    <row r="25" spans="2:23" ht="13.5">
      <c r="B25" s="30"/>
      <c r="D25" s="36"/>
      <c r="H25" s="15" t="s">
        <v>15</v>
      </c>
      <c r="I25" s="28">
        <v>4</v>
      </c>
      <c r="J25" s="28">
        <v>3</v>
      </c>
      <c r="K25" s="28">
        <v>4</v>
      </c>
      <c r="L25" s="3">
        <f t="shared" si="7"/>
        <v>7</v>
      </c>
      <c r="M25" s="7" t="s">
        <v>5</v>
      </c>
      <c r="N25" s="33">
        <f>L25-'１１月'!L25</f>
        <v>3</v>
      </c>
      <c r="O25" s="11" t="s">
        <v>6</v>
      </c>
      <c r="P25" t="str">
        <f t="shared" si="6"/>
        <v>↑</v>
      </c>
      <c r="R25" s="138" t="s">
        <v>180</v>
      </c>
      <c r="S25" s="118">
        <v>447</v>
      </c>
      <c r="T25" s="117">
        <v>462</v>
      </c>
      <c r="U25" s="124"/>
      <c r="V25" s="125">
        <v>240</v>
      </c>
      <c r="W25" s="128"/>
    </row>
    <row r="26" spans="2:23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L26-'１１月'!L26</f>
        <v>0</v>
      </c>
      <c r="O26" s="11" t="s">
        <v>6</v>
      </c>
      <c r="P26">
        <f t="shared" si="6"/>
      </c>
      <c r="R26" s="145"/>
      <c r="S26" s="146">
        <f>SUM(S25:T25)</f>
        <v>909</v>
      </c>
      <c r="T26" s="147"/>
      <c r="U26" s="122" t="s">
        <v>196</v>
      </c>
      <c r="V26" s="123">
        <v>239</v>
      </c>
      <c r="W26" s="27" t="s">
        <v>195</v>
      </c>
    </row>
    <row r="27" spans="2:23" ht="14.25" thickBot="1">
      <c r="B27" s="30"/>
      <c r="D27" s="36"/>
      <c r="H27" s="97" t="s">
        <v>17</v>
      </c>
      <c r="I27" s="29">
        <v>1</v>
      </c>
      <c r="J27" s="29">
        <v>0</v>
      </c>
      <c r="K27" s="29">
        <v>1</v>
      </c>
      <c r="L27" s="19">
        <f t="shared" si="7"/>
        <v>1</v>
      </c>
      <c r="M27" s="5" t="s">
        <v>5</v>
      </c>
      <c r="N27" s="34">
        <f>L27-'１１月'!L27</f>
        <v>-3</v>
      </c>
      <c r="O27" s="20" t="s">
        <v>6</v>
      </c>
      <c r="P27" t="str">
        <f t="shared" si="6"/>
        <v>↓</v>
      </c>
      <c r="R27" s="138" t="s">
        <v>181</v>
      </c>
      <c r="S27" s="118">
        <v>1805</v>
      </c>
      <c r="T27" s="117">
        <v>1635</v>
      </c>
      <c r="U27" s="124"/>
      <c r="V27" s="125">
        <v>1292</v>
      </c>
      <c r="W27" s="128"/>
    </row>
    <row r="28" spans="2:23" ht="14.25" thickBot="1">
      <c r="B28" s="30"/>
      <c r="D28" s="36"/>
      <c r="H28" s="98" t="s">
        <v>18</v>
      </c>
      <c r="I28" s="26">
        <f>I22-I23+I24-I25+I26-I27</f>
        <v>4</v>
      </c>
      <c r="J28" s="26">
        <f>J22-J23+J24-J25+J26-J27</f>
        <v>0</v>
      </c>
      <c r="K28" s="26">
        <f>K22-K23+K24-K25+K26-K27</f>
        <v>1</v>
      </c>
      <c r="L28" s="21">
        <f t="shared" si="7"/>
        <v>1</v>
      </c>
      <c r="M28" s="22" t="s">
        <v>5</v>
      </c>
      <c r="N28" s="35">
        <f>L28-'１１月'!L28</f>
        <v>-6</v>
      </c>
      <c r="O28" s="24" t="s">
        <v>6</v>
      </c>
      <c r="P28" t="str">
        <f t="shared" si="6"/>
        <v>↓</v>
      </c>
      <c r="R28" s="139"/>
      <c r="S28" s="140">
        <f>SUM(S27:T27)</f>
        <v>3440</v>
      </c>
      <c r="T28" s="141"/>
      <c r="U28" s="122" t="s">
        <v>194</v>
      </c>
      <c r="V28" s="123">
        <v>1292</v>
      </c>
      <c r="W28" s="27" t="s">
        <v>212</v>
      </c>
    </row>
    <row r="29" spans="18:23" ht="13.5">
      <c r="R29" s="138" t="s">
        <v>182</v>
      </c>
      <c r="S29" s="118">
        <v>389</v>
      </c>
      <c r="T29" s="117">
        <v>387</v>
      </c>
      <c r="U29" s="124"/>
      <c r="V29" s="125">
        <v>247</v>
      </c>
      <c r="W29" s="128"/>
    </row>
    <row r="30" spans="18:23" ht="13.5">
      <c r="R30" s="139"/>
      <c r="S30" s="140">
        <f>SUM(S29:T29)</f>
        <v>776</v>
      </c>
      <c r="T30" s="141"/>
      <c r="U30" s="122" t="s">
        <v>196</v>
      </c>
      <c r="V30" s="123">
        <v>247</v>
      </c>
      <c r="W30" s="27" t="s">
        <v>195</v>
      </c>
    </row>
    <row r="31" spans="18:23" ht="13.5">
      <c r="R31" s="138" t="s">
        <v>183</v>
      </c>
      <c r="S31" s="118">
        <v>1060</v>
      </c>
      <c r="T31" s="117">
        <v>1055</v>
      </c>
      <c r="U31" s="124"/>
      <c r="V31" s="125">
        <v>650</v>
      </c>
      <c r="W31" s="128"/>
    </row>
    <row r="32" spans="18:23" ht="13.5">
      <c r="R32" s="139"/>
      <c r="S32" s="140">
        <f>SUM(S31:T31)</f>
        <v>2115</v>
      </c>
      <c r="T32" s="141"/>
      <c r="U32" s="122" t="s">
        <v>196</v>
      </c>
      <c r="V32" s="123">
        <v>650</v>
      </c>
      <c r="W32" s="27" t="s">
        <v>195</v>
      </c>
    </row>
    <row r="33" spans="18:23" ht="13.5">
      <c r="R33" s="138" t="s">
        <v>184</v>
      </c>
      <c r="S33" s="118">
        <v>1106</v>
      </c>
      <c r="T33" s="117">
        <v>1182</v>
      </c>
      <c r="U33" s="124"/>
      <c r="V33" s="125">
        <v>674</v>
      </c>
      <c r="W33" s="128"/>
    </row>
    <row r="34" spans="18:23" ht="13.5">
      <c r="R34" s="139"/>
      <c r="S34" s="140">
        <f>SUM(S33:T33)</f>
        <v>2288</v>
      </c>
      <c r="T34" s="141"/>
      <c r="U34" s="122" t="s">
        <v>196</v>
      </c>
      <c r="V34" s="123">
        <v>673</v>
      </c>
      <c r="W34" s="27" t="s">
        <v>195</v>
      </c>
    </row>
    <row r="35" spans="18:23" ht="13.5">
      <c r="R35" s="138" t="s">
        <v>185</v>
      </c>
      <c r="S35" s="118">
        <v>418</v>
      </c>
      <c r="T35" s="117">
        <v>376</v>
      </c>
      <c r="U35" s="124"/>
      <c r="V35" s="125">
        <v>233</v>
      </c>
      <c r="W35" s="128"/>
    </row>
    <row r="36" spans="18:23" ht="13.5">
      <c r="R36" s="139"/>
      <c r="S36" s="140">
        <f>SUM(S35:T35)</f>
        <v>794</v>
      </c>
      <c r="T36" s="141"/>
      <c r="U36" s="122" t="s">
        <v>196</v>
      </c>
      <c r="V36" s="123">
        <v>233</v>
      </c>
      <c r="W36" s="27" t="s">
        <v>195</v>
      </c>
    </row>
    <row r="37" spans="18:23" ht="13.5">
      <c r="R37" s="138" t="s">
        <v>186</v>
      </c>
      <c r="S37" s="118">
        <v>834</v>
      </c>
      <c r="T37" s="117">
        <v>844</v>
      </c>
      <c r="U37" s="124"/>
      <c r="V37" s="125">
        <v>500</v>
      </c>
      <c r="W37" s="128"/>
    </row>
    <row r="38" spans="18:23" ht="13.5">
      <c r="R38" s="139"/>
      <c r="S38" s="140">
        <f>SUM(S37:T37)</f>
        <v>1678</v>
      </c>
      <c r="T38" s="141"/>
      <c r="U38" s="122" t="s">
        <v>196</v>
      </c>
      <c r="V38" s="123">
        <v>500</v>
      </c>
      <c r="W38" s="27" t="s">
        <v>195</v>
      </c>
    </row>
    <row r="39" spans="18:23" ht="13.5">
      <c r="R39" s="138" t="s">
        <v>187</v>
      </c>
      <c r="S39" s="118">
        <v>153</v>
      </c>
      <c r="T39" s="117">
        <v>143</v>
      </c>
      <c r="U39" s="124"/>
      <c r="V39" s="125">
        <v>65</v>
      </c>
      <c r="W39" s="128"/>
    </row>
    <row r="40" spans="18:23" ht="13.5">
      <c r="R40" s="139"/>
      <c r="S40" s="140">
        <f>SUM(S39:T39)</f>
        <v>296</v>
      </c>
      <c r="T40" s="141"/>
      <c r="U40" s="122" t="s">
        <v>194</v>
      </c>
      <c r="V40" s="123">
        <v>65</v>
      </c>
      <c r="W40" s="27" t="s">
        <v>195</v>
      </c>
    </row>
    <row r="41" spans="18:23" ht="13.5">
      <c r="R41" s="138" t="s">
        <v>188</v>
      </c>
      <c r="S41" s="118">
        <v>200</v>
      </c>
      <c r="T41" s="117">
        <v>219</v>
      </c>
      <c r="U41" s="124"/>
      <c r="V41" s="125">
        <v>91</v>
      </c>
      <c r="W41" s="128"/>
    </row>
    <row r="42" spans="18:23" ht="13.5">
      <c r="R42" s="139"/>
      <c r="S42" s="140">
        <f>SUM(S41:T41)</f>
        <v>419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703</v>
      </c>
      <c r="T43" s="117">
        <v>685</v>
      </c>
      <c r="U43" s="124"/>
      <c r="V43" s="125">
        <v>438</v>
      </c>
      <c r="W43" s="128"/>
    </row>
    <row r="44" spans="18:23" ht="13.5">
      <c r="R44" s="139"/>
      <c r="S44" s="140">
        <f>SUM(S43:T43)</f>
        <v>1388</v>
      </c>
      <c r="T44" s="141"/>
      <c r="U44" s="122" t="s">
        <v>194</v>
      </c>
      <c r="V44" s="123">
        <v>434</v>
      </c>
      <c r="W44" s="27" t="s">
        <v>195</v>
      </c>
    </row>
    <row r="45" spans="18:23" ht="13.5">
      <c r="R45" s="138" t="s">
        <v>190</v>
      </c>
      <c r="S45" s="118">
        <v>319</v>
      </c>
      <c r="T45" s="117">
        <v>333</v>
      </c>
      <c r="U45" s="124"/>
      <c r="V45" s="125">
        <v>192</v>
      </c>
      <c r="W45" s="128"/>
    </row>
    <row r="46" spans="18:23" ht="13.5">
      <c r="R46" s="139"/>
      <c r="S46" s="140">
        <f>SUM(S45:T45)</f>
        <v>652</v>
      </c>
      <c r="T46" s="141"/>
      <c r="U46" s="122" t="s">
        <v>196</v>
      </c>
      <c r="V46" s="123">
        <v>192</v>
      </c>
      <c r="W46" s="27" t="s">
        <v>195</v>
      </c>
    </row>
    <row r="47" spans="18:23" ht="13.5">
      <c r="R47" s="138" t="s">
        <v>191</v>
      </c>
      <c r="S47" s="118">
        <v>212</v>
      </c>
      <c r="T47" s="117">
        <v>226</v>
      </c>
      <c r="U47" s="124"/>
      <c r="V47" s="125">
        <v>95</v>
      </c>
      <c r="W47" s="128"/>
    </row>
    <row r="48" spans="18:23" ht="13.5">
      <c r="R48" s="139"/>
      <c r="S48" s="140">
        <f>SUM(S47:T47)</f>
        <v>438</v>
      </c>
      <c r="T48" s="141"/>
      <c r="U48" s="122" t="s">
        <v>196</v>
      </c>
      <c r="V48" s="123">
        <v>95</v>
      </c>
      <c r="W48" s="27" t="s">
        <v>195</v>
      </c>
    </row>
    <row r="49" spans="18:23" ht="13.5">
      <c r="R49" s="138" t="s">
        <v>192</v>
      </c>
      <c r="S49" s="118">
        <v>120</v>
      </c>
      <c r="T49" s="117">
        <v>112</v>
      </c>
      <c r="U49" s="124"/>
      <c r="V49" s="125">
        <v>53</v>
      </c>
      <c r="W49" s="128"/>
    </row>
    <row r="50" spans="18:23" ht="13.5">
      <c r="R50" s="139"/>
      <c r="S50" s="140">
        <f>SUM(S49:T49)</f>
        <v>232</v>
      </c>
      <c r="T50" s="141"/>
      <c r="U50" s="122" t="s">
        <v>196</v>
      </c>
      <c r="V50" s="123">
        <v>53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16890</v>
      </c>
      <c r="T51" s="117">
        <f>SUM(T7+T9+T11+T13+T15+T17+T19+T21+T23+T25+T27+T29+T31+T33+T35+T37+T39+T41+T43+T45+T47+T49)</f>
        <v>16684</v>
      </c>
      <c r="U51" s="124"/>
      <c r="V51" s="125">
        <f>SUM(V7+V9+V11+V13+V15+V17+V19+V21+V23+V25+V27+V29+V31+V33+V35+V37+V39+V41+V43+V45+V47+V49)</f>
        <v>10437</v>
      </c>
      <c r="W51" s="128"/>
    </row>
    <row r="52" spans="18:23" ht="14.25" thickBot="1">
      <c r="R52" s="142"/>
      <c r="S52" s="143">
        <f>SUM(S51:T51)</f>
        <v>33574</v>
      </c>
      <c r="T52" s="144"/>
      <c r="U52" s="127" t="s">
        <v>194</v>
      </c>
      <c r="V52" s="126">
        <f>SUM(V8+V10+V12+V14+V16+V18+V20+V22+V24+V26+V28+V30+V32+V34+V36+V38+V40+V42+V44+V46+V48+V50)</f>
        <v>10158</v>
      </c>
      <c r="W52" s="52" t="s">
        <v>195</v>
      </c>
    </row>
  </sheetData>
  <mergeCells count="49">
    <mergeCell ref="R4:W4"/>
    <mergeCell ref="U5:W6"/>
    <mergeCell ref="S6:T6"/>
    <mergeCell ref="R7:R8"/>
    <mergeCell ref="S8:T8"/>
    <mergeCell ref="R9:R10"/>
    <mergeCell ref="S10:T10"/>
    <mergeCell ref="R11:R12"/>
    <mergeCell ref="S12:T12"/>
    <mergeCell ref="R13:R14"/>
    <mergeCell ref="S14:T14"/>
    <mergeCell ref="R15:R16"/>
    <mergeCell ref="S16:T16"/>
    <mergeCell ref="R17:R18"/>
    <mergeCell ref="S18:T18"/>
    <mergeCell ref="R19:R20"/>
    <mergeCell ref="S20:T20"/>
    <mergeCell ref="R21:R22"/>
    <mergeCell ref="S22:T22"/>
    <mergeCell ref="R23:R24"/>
    <mergeCell ref="S24:T24"/>
    <mergeCell ref="R25:R26"/>
    <mergeCell ref="S26:T26"/>
    <mergeCell ref="R27:R28"/>
    <mergeCell ref="S28:T28"/>
    <mergeCell ref="R29:R30"/>
    <mergeCell ref="S30:T30"/>
    <mergeCell ref="R31:R32"/>
    <mergeCell ref="S32:T32"/>
    <mergeCell ref="R33:R34"/>
    <mergeCell ref="S34:T34"/>
    <mergeCell ref="R35:R36"/>
    <mergeCell ref="S36:T36"/>
    <mergeCell ref="R37:R38"/>
    <mergeCell ref="S38:T38"/>
    <mergeCell ref="R39:R40"/>
    <mergeCell ref="S40:T40"/>
    <mergeCell ref="R41:R42"/>
    <mergeCell ref="S42:T42"/>
    <mergeCell ref="R43:R44"/>
    <mergeCell ref="S44:T44"/>
    <mergeCell ref="R45:R46"/>
    <mergeCell ref="S46:T46"/>
    <mergeCell ref="R47:R48"/>
    <mergeCell ref="S48:T48"/>
    <mergeCell ref="R49:R50"/>
    <mergeCell ref="S50:T50"/>
    <mergeCell ref="R51:R52"/>
    <mergeCell ref="S52:T52"/>
  </mergeCells>
  <hyperlinks>
    <hyperlink ref="R2" location="目次!A1" display="目次!A1"/>
  </hyperlink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2" max="2" width="10.3984375" style="0" bestFit="1" customWidth="1"/>
    <col min="3" max="3" width="1.390625" style="0" customWidth="1"/>
    <col min="4" max="4" width="4.8984375" style="0" customWidth="1"/>
    <col min="5" max="5" width="1.390625" style="0" customWidth="1"/>
    <col min="6" max="6" width="3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390625" style="0" customWidth="1"/>
    <col min="22" max="22" width="7.09765625" style="0" bestFit="1" customWidth="1"/>
    <col min="23" max="23" width="1.390625" style="0" customWidth="1"/>
  </cols>
  <sheetData>
    <row r="1" spans="1:18" ht="13.5">
      <c r="A1" s="1" t="s">
        <v>208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33624</v>
      </c>
      <c r="C3" s="9" t="s">
        <v>5</v>
      </c>
      <c r="D3" s="37">
        <f>B3-'１２月'!B3</f>
        <v>50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16921</v>
      </c>
      <c r="C4" s="7" t="s">
        <v>5</v>
      </c>
      <c r="D4" s="38">
        <f>B4-'１２月'!B4</f>
        <v>31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18</v>
      </c>
      <c r="K4" s="4">
        <f aca="true" t="shared" si="0" ref="K4:K10">K13+K22</f>
        <v>13</v>
      </c>
      <c r="L4" s="3">
        <f>SUM(J4:K4)</f>
        <v>31</v>
      </c>
      <c r="M4" s="7" t="s">
        <v>5</v>
      </c>
      <c r="N4" s="33">
        <f>L4-'１２月'!L4</f>
        <v>-1</v>
      </c>
      <c r="O4" s="11" t="s">
        <v>6</v>
      </c>
      <c r="P4" t="str">
        <f aca="true" t="shared" si="1" ref="P4:P10">IF(N4=0,"",IF(N4&gt;0,"↑","↓"))</f>
        <v>↓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16703</v>
      </c>
      <c r="C5" s="6" t="s">
        <v>5</v>
      </c>
      <c r="D5" s="39">
        <f>B5-'１２月'!B5</f>
        <v>19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4</v>
      </c>
      <c r="J5" s="4">
        <f t="shared" si="2"/>
        <v>9</v>
      </c>
      <c r="K5" s="4">
        <f t="shared" si="0"/>
        <v>9</v>
      </c>
      <c r="L5" s="3">
        <f aca="true" t="shared" si="3" ref="L5:L10">SUM(J5:K5)</f>
        <v>18</v>
      </c>
      <c r="M5" s="7" t="s">
        <v>5</v>
      </c>
      <c r="N5" s="33">
        <f>L5-'１２月'!L5</f>
        <v>0</v>
      </c>
      <c r="O5" s="11" t="s">
        <v>6</v>
      </c>
      <c r="P5">
        <f t="shared" si="1"/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10471</v>
      </c>
      <c r="C6" s="13" t="s">
        <v>5</v>
      </c>
      <c r="D6" s="40">
        <f>B6-'１２月'!B6</f>
        <v>34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59</v>
      </c>
      <c r="J6" s="4">
        <f t="shared" si="2"/>
        <v>56</v>
      </c>
      <c r="K6" s="4">
        <f t="shared" si="0"/>
        <v>58</v>
      </c>
      <c r="L6" s="3">
        <f t="shared" si="3"/>
        <v>114</v>
      </c>
      <c r="M6" s="7" t="s">
        <v>5</v>
      </c>
      <c r="N6" s="33">
        <f>L6-'１２月'!L6</f>
        <v>18</v>
      </c>
      <c r="O6" s="11" t="s">
        <v>6</v>
      </c>
      <c r="P6" t="str">
        <f t="shared" si="1"/>
        <v>↑</v>
      </c>
      <c r="R6" s="113"/>
      <c r="S6" s="158" t="s">
        <v>169</v>
      </c>
      <c r="T6" s="141"/>
      <c r="U6" s="155"/>
      <c r="V6" s="156"/>
      <c r="W6" s="157"/>
    </row>
    <row r="7" spans="2:23" ht="13.5">
      <c r="B7" s="30"/>
      <c r="D7" s="36"/>
      <c r="H7" s="15" t="s">
        <v>15</v>
      </c>
      <c r="I7" s="4">
        <f t="shared" si="2"/>
        <v>27</v>
      </c>
      <c r="J7" s="4">
        <f t="shared" si="2"/>
        <v>32</v>
      </c>
      <c r="K7" s="4">
        <f t="shared" si="0"/>
        <v>40</v>
      </c>
      <c r="L7" s="3">
        <f t="shared" si="3"/>
        <v>72</v>
      </c>
      <c r="M7" s="7" t="s">
        <v>5</v>
      </c>
      <c r="N7" s="33">
        <f>L7-'１２月'!L7</f>
        <v>-17</v>
      </c>
      <c r="O7" s="11" t="s">
        <v>6</v>
      </c>
      <c r="P7" t="str">
        <f t="shared" si="1"/>
        <v>↓</v>
      </c>
      <c r="R7" s="138" t="s">
        <v>171</v>
      </c>
      <c r="S7" s="118">
        <v>120</v>
      </c>
      <c r="T7" s="116">
        <v>151</v>
      </c>
      <c r="U7" s="120"/>
      <c r="V7" s="121">
        <v>64</v>
      </c>
      <c r="W7" s="128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13</v>
      </c>
      <c r="J8" s="4">
        <f t="shared" si="2"/>
        <v>1</v>
      </c>
      <c r="K8" s="4">
        <f t="shared" si="0"/>
        <v>0</v>
      </c>
      <c r="L8" s="3">
        <f t="shared" si="3"/>
        <v>1</v>
      </c>
      <c r="M8" s="7" t="s">
        <v>5</v>
      </c>
      <c r="N8" s="33">
        <f>L8-'１２月'!L8</f>
        <v>1</v>
      </c>
      <c r="O8" s="11" t="s">
        <v>6</v>
      </c>
      <c r="P8" t="str">
        <f t="shared" si="1"/>
        <v>↑</v>
      </c>
      <c r="R8" s="139"/>
      <c r="S8" s="158">
        <f>SUM(S7:T7)</f>
        <v>271</v>
      </c>
      <c r="T8" s="141"/>
      <c r="U8" s="122" t="s">
        <v>194</v>
      </c>
      <c r="V8" s="123">
        <v>64</v>
      </c>
      <c r="W8" s="27" t="s">
        <v>195</v>
      </c>
    </row>
    <row r="9" spans="1:23" ht="14.25" thickBot="1">
      <c r="A9" s="8" t="s">
        <v>1</v>
      </c>
      <c r="B9" s="41">
        <f>SUM(B10:B11)</f>
        <v>33253</v>
      </c>
      <c r="C9" s="9" t="s">
        <v>5</v>
      </c>
      <c r="D9" s="37">
        <f>B9-'１２月'!B9</f>
        <v>43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7</v>
      </c>
      <c r="J9" s="25">
        <f t="shared" si="2"/>
        <v>3</v>
      </c>
      <c r="K9" s="25">
        <f t="shared" si="0"/>
        <v>3</v>
      </c>
      <c r="L9" s="19">
        <f t="shared" si="3"/>
        <v>6</v>
      </c>
      <c r="M9" s="5" t="s">
        <v>5</v>
      </c>
      <c r="N9" s="34">
        <f>L9-'１２月'!L9</f>
        <v>3</v>
      </c>
      <c r="O9" s="20" t="s">
        <v>6</v>
      </c>
      <c r="P9" t="str">
        <f t="shared" si="1"/>
        <v>↑</v>
      </c>
      <c r="R9" s="138" t="s">
        <v>172</v>
      </c>
      <c r="S9" s="118">
        <v>190</v>
      </c>
      <c r="T9" s="117">
        <v>195</v>
      </c>
      <c r="U9" s="124"/>
      <c r="V9" s="125">
        <v>95</v>
      </c>
      <c r="W9" s="128"/>
    </row>
    <row r="10" spans="1:23" ht="14.25" thickBot="1">
      <c r="A10" s="15" t="s">
        <v>2</v>
      </c>
      <c r="B10" s="31">
        <f>'１２月'!B10+'１月'!J19</f>
        <v>16731</v>
      </c>
      <c r="C10" s="7" t="s">
        <v>5</v>
      </c>
      <c r="D10" s="38">
        <f>B10-'１２月'!B10</f>
        <v>32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34</v>
      </c>
      <c r="J10" s="26">
        <f t="shared" si="2"/>
        <v>31</v>
      </c>
      <c r="K10" s="26">
        <f t="shared" si="0"/>
        <v>19</v>
      </c>
      <c r="L10" s="21">
        <f t="shared" si="3"/>
        <v>50</v>
      </c>
      <c r="M10" s="23" t="s">
        <v>5</v>
      </c>
      <c r="N10" s="35">
        <f>L10-'１２月'!L10</f>
        <v>32</v>
      </c>
      <c r="O10" s="24" t="s">
        <v>6</v>
      </c>
      <c r="P10" t="str">
        <f t="shared" si="1"/>
        <v>↑</v>
      </c>
      <c r="R10" s="139"/>
      <c r="S10" s="140">
        <f>SUM(S9:T9)</f>
        <v>385</v>
      </c>
      <c r="T10" s="141"/>
      <c r="U10" s="122" t="s">
        <v>194</v>
      </c>
      <c r="V10" s="123">
        <v>95</v>
      </c>
      <c r="W10" s="27" t="s">
        <v>195</v>
      </c>
    </row>
    <row r="11" spans="1:23" ht="14.25" thickBot="1">
      <c r="A11" s="15" t="s">
        <v>3</v>
      </c>
      <c r="B11" s="31">
        <f>'１２月'!B11+'１月'!K19</f>
        <v>16522</v>
      </c>
      <c r="C11" s="7" t="s">
        <v>5</v>
      </c>
      <c r="D11" s="39">
        <f>B11-'１２月'!B11</f>
        <v>11</v>
      </c>
      <c r="E11" s="11" t="s">
        <v>6</v>
      </c>
      <c r="F11" t="str">
        <f>IF(D11=0,"",IF(D11&gt;0,"↑","↓"))</f>
        <v>↑</v>
      </c>
      <c r="H11" s="58"/>
      <c r="I11" s="16"/>
      <c r="N11" s="30"/>
      <c r="R11" s="138" t="s">
        <v>173</v>
      </c>
      <c r="S11" s="118">
        <v>1351</v>
      </c>
      <c r="T11" s="117">
        <v>1301</v>
      </c>
      <c r="U11" s="124"/>
      <c r="V11" s="125">
        <v>936</v>
      </c>
      <c r="W11" s="128"/>
    </row>
    <row r="12" spans="1:23" ht="14.25" thickBot="1">
      <c r="A12" s="12" t="s">
        <v>4</v>
      </c>
      <c r="B12" s="42">
        <f>'１２月'!B12+'１月'!I19</f>
        <v>10220</v>
      </c>
      <c r="C12" s="13" t="s">
        <v>5</v>
      </c>
      <c r="D12" s="40">
        <f>B12-'１２月'!B12</f>
        <v>27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2652</v>
      </c>
      <c r="T12" s="141"/>
      <c r="U12" s="122" t="s">
        <v>194</v>
      </c>
      <c r="V12" s="123">
        <v>674</v>
      </c>
      <c r="W12" s="27" t="s">
        <v>195</v>
      </c>
    </row>
    <row r="13" spans="2:23" ht="13.5">
      <c r="B13" s="30"/>
      <c r="D13" s="36"/>
      <c r="H13" s="15" t="s">
        <v>12</v>
      </c>
      <c r="I13" s="28">
        <v>0</v>
      </c>
      <c r="J13" s="28">
        <v>18</v>
      </c>
      <c r="K13" s="28">
        <v>13</v>
      </c>
      <c r="L13" s="3">
        <f>SUM(J13:K13)</f>
        <v>31</v>
      </c>
      <c r="M13" s="7" t="s">
        <v>5</v>
      </c>
      <c r="N13" s="33">
        <f>L13-'１２月'!L13</f>
        <v>-1</v>
      </c>
      <c r="O13" s="11" t="s">
        <v>6</v>
      </c>
      <c r="P13" t="str">
        <f aca="true" t="shared" si="4" ref="P13:P19">IF(N13=0,"",IF(N13&gt;0,"↑","↓"))</f>
        <v>↓</v>
      </c>
      <c r="R13" s="138" t="s">
        <v>174</v>
      </c>
      <c r="S13" s="118">
        <v>2065</v>
      </c>
      <c r="T13" s="117">
        <v>2004</v>
      </c>
      <c r="U13" s="124"/>
      <c r="V13" s="125">
        <v>1191</v>
      </c>
      <c r="W13" s="128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3</v>
      </c>
      <c r="J14" s="28">
        <v>9</v>
      </c>
      <c r="K14" s="28">
        <v>8</v>
      </c>
      <c r="L14" s="3">
        <f aca="true" t="shared" si="5" ref="L14:L19">SUM(J14:K14)</f>
        <v>17</v>
      </c>
      <c r="M14" s="7" t="s">
        <v>5</v>
      </c>
      <c r="N14" s="33">
        <f>L14-'１２月'!L14</f>
        <v>-1</v>
      </c>
      <c r="O14" s="11" t="s">
        <v>6</v>
      </c>
      <c r="P14" t="str">
        <f t="shared" si="4"/>
        <v>↓</v>
      </c>
      <c r="R14" s="139"/>
      <c r="S14" s="140">
        <f>SUM(S13:T13)</f>
        <v>4069</v>
      </c>
      <c r="T14" s="141"/>
      <c r="U14" s="122" t="s">
        <v>194</v>
      </c>
      <c r="V14" s="123">
        <v>1191</v>
      </c>
      <c r="W14" s="27" t="s">
        <v>195</v>
      </c>
    </row>
    <row r="15" spans="1:23" ht="13.5">
      <c r="A15" s="8" t="s">
        <v>1</v>
      </c>
      <c r="B15" s="41">
        <f>SUM(B16:B17)</f>
        <v>371</v>
      </c>
      <c r="C15" s="9" t="s">
        <v>5</v>
      </c>
      <c r="D15" s="37">
        <f>B15-'１２月'!B15</f>
        <v>7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47</v>
      </c>
      <c r="J15" s="28">
        <v>53</v>
      </c>
      <c r="K15" s="28">
        <v>45</v>
      </c>
      <c r="L15" s="3">
        <f t="shared" si="5"/>
        <v>98</v>
      </c>
      <c r="M15" s="7" t="s">
        <v>5</v>
      </c>
      <c r="N15" s="33">
        <f>L15-'１２月'!L15</f>
        <v>11</v>
      </c>
      <c r="O15" s="11" t="s">
        <v>6</v>
      </c>
      <c r="P15" t="str">
        <f t="shared" si="4"/>
        <v>↑</v>
      </c>
      <c r="R15" s="138" t="s">
        <v>175</v>
      </c>
      <c r="S15" s="118">
        <v>506</v>
      </c>
      <c r="T15" s="117">
        <v>508</v>
      </c>
      <c r="U15" s="124"/>
      <c r="V15" s="125">
        <v>296</v>
      </c>
      <c r="W15" s="128"/>
    </row>
    <row r="16" spans="1:23" ht="13.5">
      <c r="A16" s="15" t="s">
        <v>2</v>
      </c>
      <c r="B16" s="31">
        <f>'１２月'!B16+'１月'!J28</f>
        <v>190</v>
      </c>
      <c r="C16" s="7" t="s">
        <v>5</v>
      </c>
      <c r="D16" s="38">
        <f>B16-'１２月'!B16</f>
        <v>-1</v>
      </c>
      <c r="E16" s="11" t="s">
        <v>6</v>
      </c>
      <c r="F16" t="str">
        <f>IF(D16=0,"",IF(D16&gt;0,"↑","↓"))</f>
        <v>↓</v>
      </c>
      <c r="H16" s="15" t="s">
        <v>15</v>
      </c>
      <c r="I16" s="28">
        <v>25</v>
      </c>
      <c r="J16" s="28">
        <v>31</v>
      </c>
      <c r="K16" s="28">
        <v>39</v>
      </c>
      <c r="L16" s="3">
        <f t="shared" si="5"/>
        <v>70</v>
      </c>
      <c r="M16" s="7" t="s">
        <v>5</v>
      </c>
      <c r="N16" s="33">
        <f>L16-'１２月'!L16</f>
        <v>-12</v>
      </c>
      <c r="O16" s="11" t="s">
        <v>6</v>
      </c>
      <c r="P16" t="str">
        <f t="shared" si="4"/>
        <v>↓</v>
      </c>
      <c r="R16" s="139"/>
      <c r="S16" s="140">
        <f>SUM(S15:T15)</f>
        <v>1014</v>
      </c>
      <c r="T16" s="141"/>
      <c r="U16" s="122" t="s">
        <v>194</v>
      </c>
      <c r="V16" s="123">
        <v>296</v>
      </c>
      <c r="W16" s="27" t="s">
        <v>195</v>
      </c>
    </row>
    <row r="17" spans="1:23" ht="13.5">
      <c r="A17" s="15" t="s">
        <v>3</v>
      </c>
      <c r="B17" s="31">
        <f>'１２月'!B17+'１月'!K28</f>
        <v>181</v>
      </c>
      <c r="C17" s="7" t="s">
        <v>5</v>
      </c>
      <c r="D17" s="39">
        <f>B17-'１２月'!B17</f>
        <v>8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13</v>
      </c>
      <c r="J17" s="28">
        <v>1</v>
      </c>
      <c r="K17" s="28">
        <v>0</v>
      </c>
      <c r="L17" s="3">
        <f t="shared" si="5"/>
        <v>1</v>
      </c>
      <c r="M17" s="7" t="s">
        <v>5</v>
      </c>
      <c r="N17" s="33">
        <f>L17-'１２月'!L17</f>
        <v>1</v>
      </c>
      <c r="O17" s="11" t="s">
        <v>6</v>
      </c>
      <c r="P17" t="str">
        <f t="shared" si="4"/>
        <v>↑</v>
      </c>
      <c r="R17" s="138" t="s">
        <v>176</v>
      </c>
      <c r="S17" s="118">
        <v>1269</v>
      </c>
      <c r="T17" s="117">
        <v>1293</v>
      </c>
      <c r="U17" s="124"/>
      <c r="V17" s="125">
        <v>765</v>
      </c>
      <c r="W17" s="128"/>
    </row>
    <row r="18" spans="1:23" ht="14.25" thickBot="1">
      <c r="A18" s="12" t="s">
        <v>4</v>
      </c>
      <c r="B18" s="42">
        <f>'１２月'!B18+'１月'!I28</f>
        <v>251</v>
      </c>
      <c r="C18" s="13" t="s">
        <v>5</v>
      </c>
      <c r="D18" s="40">
        <f>B18-'１２月'!B18</f>
        <v>7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5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L18-'１２月'!L18</f>
        <v>-2</v>
      </c>
      <c r="O18" s="20" t="s">
        <v>6</v>
      </c>
      <c r="P18" t="str">
        <f t="shared" si="4"/>
        <v>↓</v>
      </c>
      <c r="R18" s="139"/>
      <c r="S18" s="140">
        <f>SUM(S17:T17)</f>
        <v>2562</v>
      </c>
      <c r="T18" s="141"/>
      <c r="U18" s="122" t="s">
        <v>196</v>
      </c>
      <c r="V18" s="123">
        <v>761</v>
      </c>
      <c r="W18" s="27" t="s">
        <v>195</v>
      </c>
    </row>
    <row r="19" spans="2:23" ht="14.25" thickBot="1">
      <c r="B19" s="30"/>
      <c r="D19" s="36"/>
      <c r="H19" s="98" t="s">
        <v>18</v>
      </c>
      <c r="I19" s="26">
        <f>I13-I14+I15-I16+I17-I18</f>
        <v>27</v>
      </c>
      <c r="J19" s="26">
        <f>J13-J14+J15-J16+J17-J18</f>
        <v>32</v>
      </c>
      <c r="K19" s="26">
        <f>K13-K14+K15-K16+K17-K18</f>
        <v>11</v>
      </c>
      <c r="L19" s="21">
        <f t="shared" si="5"/>
        <v>43</v>
      </c>
      <c r="M19" s="22" t="s">
        <v>5</v>
      </c>
      <c r="N19" s="35">
        <f>L19-'１２月'!L19</f>
        <v>26</v>
      </c>
      <c r="O19" s="24" t="s">
        <v>6</v>
      </c>
      <c r="P19" t="str">
        <f t="shared" si="4"/>
        <v>↑</v>
      </c>
      <c r="R19" s="138" t="s">
        <v>177</v>
      </c>
      <c r="S19" s="118">
        <v>2428</v>
      </c>
      <c r="T19" s="117">
        <v>2400</v>
      </c>
      <c r="U19" s="124"/>
      <c r="V19" s="125">
        <v>1545</v>
      </c>
      <c r="W19" s="128"/>
    </row>
    <row r="20" spans="2:23" ht="14.25" thickBot="1">
      <c r="B20" s="30"/>
      <c r="D20" s="36"/>
      <c r="H20" s="58"/>
      <c r="I20" s="16"/>
      <c r="N20" s="30"/>
      <c r="R20" s="139"/>
      <c r="S20" s="140">
        <f>SUM(S19:T19)</f>
        <v>4828</v>
      </c>
      <c r="T20" s="141"/>
      <c r="U20" s="122" t="s">
        <v>194</v>
      </c>
      <c r="V20" s="123">
        <v>1545</v>
      </c>
      <c r="W20" s="27" t="s">
        <v>195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86</v>
      </c>
      <c r="T21" s="117">
        <v>95</v>
      </c>
      <c r="U21" s="124"/>
      <c r="V21" s="125">
        <v>44</v>
      </c>
      <c r="W21" s="128"/>
    </row>
    <row r="22" spans="2:23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L22-'１２月'!L22</f>
        <v>0</v>
      </c>
      <c r="O22" s="11" t="s">
        <v>6</v>
      </c>
      <c r="P22">
        <f aca="true" t="shared" si="6" ref="P22:P28">IF(N22=0,"",IF(N22&gt;0,"↑","↓"))</f>
      </c>
      <c r="R22" s="139"/>
      <c r="S22" s="140">
        <f>SUM(S21:T21)</f>
        <v>181</v>
      </c>
      <c r="T22" s="141"/>
      <c r="U22" s="122" t="s">
        <v>196</v>
      </c>
      <c r="V22" s="123">
        <v>44</v>
      </c>
      <c r="W22" s="27" t="s">
        <v>195</v>
      </c>
    </row>
    <row r="23" spans="2:23" ht="13.5">
      <c r="B23" s="30"/>
      <c r="D23" s="36"/>
      <c r="H23" s="15" t="s">
        <v>13</v>
      </c>
      <c r="I23" s="28">
        <v>1</v>
      </c>
      <c r="J23" s="28">
        <v>0</v>
      </c>
      <c r="K23" s="28">
        <v>1</v>
      </c>
      <c r="L23" s="3">
        <f aca="true" t="shared" si="7" ref="L23:L28">SUM(J23:K23)</f>
        <v>1</v>
      </c>
      <c r="M23" s="7" t="s">
        <v>5</v>
      </c>
      <c r="N23" s="33">
        <f>L23-'１２月'!L23</f>
        <v>1</v>
      </c>
      <c r="O23" s="11" t="s">
        <v>6</v>
      </c>
      <c r="P23" t="str">
        <f t="shared" si="6"/>
        <v>↑</v>
      </c>
      <c r="R23" s="138" t="s">
        <v>179</v>
      </c>
      <c r="S23" s="118">
        <v>1134</v>
      </c>
      <c r="T23" s="117">
        <v>1096</v>
      </c>
      <c r="U23" s="124"/>
      <c r="V23" s="125">
        <v>758</v>
      </c>
      <c r="W23" s="128"/>
    </row>
    <row r="24" spans="2:23" ht="13.5">
      <c r="B24" s="30"/>
      <c r="D24" s="36"/>
      <c r="H24" s="15" t="s">
        <v>14</v>
      </c>
      <c r="I24" s="28">
        <v>12</v>
      </c>
      <c r="J24" s="28">
        <v>3</v>
      </c>
      <c r="K24" s="28">
        <v>13</v>
      </c>
      <c r="L24" s="3">
        <f t="shared" si="7"/>
        <v>16</v>
      </c>
      <c r="M24" s="7" t="s">
        <v>5</v>
      </c>
      <c r="N24" s="33">
        <f>L24-'１２月'!L24</f>
        <v>7</v>
      </c>
      <c r="O24" s="11" t="s">
        <v>6</v>
      </c>
      <c r="P24" t="str">
        <f t="shared" si="6"/>
        <v>↑</v>
      </c>
      <c r="R24" s="139"/>
      <c r="S24" s="140">
        <f>SUM(S23:T23)</f>
        <v>2230</v>
      </c>
      <c r="T24" s="141"/>
      <c r="U24" s="122" t="s">
        <v>194</v>
      </c>
      <c r="V24" s="123">
        <v>752</v>
      </c>
      <c r="W24" s="27" t="s">
        <v>195</v>
      </c>
    </row>
    <row r="25" spans="2:23" ht="13.5">
      <c r="B25" s="30"/>
      <c r="D25" s="36"/>
      <c r="H25" s="15" t="s">
        <v>15</v>
      </c>
      <c r="I25" s="28">
        <v>2</v>
      </c>
      <c r="J25" s="28">
        <v>1</v>
      </c>
      <c r="K25" s="28">
        <v>1</v>
      </c>
      <c r="L25" s="3">
        <f t="shared" si="7"/>
        <v>2</v>
      </c>
      <c r="M25" s="7" t="s">
        <v>5</v>
      </c>
      <c r="N25" s="33">
        <f>L25-'１２月'!L25</f>
        <v>-5</v>
      </c>
      <c r="O25" s="11" t="s">
        <v>6</v>
      </c>
      <c r="P25" t="str">
        <f t="shared" si="6"/>
        <v>↓</v>
      </c>
      <c r="R25" s="138" t="s">
        <v>180</v>
      </c>
      <c r="S25" s="118">
        <v>445</v>
      </c>
      <c r="T25" s="117">
        <v>457</v>
      </c>
      <c r="U25" s="124"/>
      <c r="V25" s="125">
        <v>239</v>
      </c>
      <c r="W25" s="128"/>
    </row>
    <row r="26" spans="2:23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L26-'１２月'!L26</f>
        <v>0</v>
      </c>
      <c r="O26" s="11" t="s">
        <v>6</v>
      </c>
      <c r="P26">
        <f t="shared" si="6"/>
      </c>
      <c r="R26" s="145"/>
      <c r="S26" s="146">
        <f>SUM(S25:T25)</f>
        <v>902</v>
      </c>
      <c r="T26" s="147"/>
      <c r="U26" s="122" t="s">
        <v>196</v>
      </c>
      <c r="V26" s="123">
        <v>238</v>
      </c>
      <c r="W26" s="27" t="s">
        <v>195</v>
      </c>
    </row>
    <row r="27" spans="2:23" ht="14.25" thickBot="1">
      <c r="B27" s="30"/>
      <c r="D27" s="36"/>
      <c r="H27" s="97" t="s">
        <v>17</v>
      </c>
      <c r="I27" s="29">
        <v>2</v>
      </c>
      <c r="J27" s="29">
        <v>3</v>
      </c>
      <c r="K27" s="29">
        <v>3</v>
      </c>
      <c r="L27" s="19">
        <f t="shared" si="7"/>
        <v>6</v>
      </c>
      <c r="M27" s="5" t="s">
        <v>5</v>
      </c>
      <c r="N27" s="34">
        <f>L27-'１２月'!L27</f>
        <v>5</v>
      </c>
      <c r="O27" s="20" t="s">
        <v>6</v>
      </c>
      <c r="P27" t="str">
        <f t="shared" si="6"/>
        <v>↑</v>
      </c>
      <c r="R27" s="138" t="s">
        <v>181</v>
      </c>
      <c r="S27" s="118">
        <v>1807</v>
      </c>
      <c r="T27" s="117">
        <v>1632</v>
      </c>
      <c r="U27" s="124"/>
      <c r="V27" s="125">
        <v>1290</v>
      </c>
      <c r="W27" s="128"/>
    </row>
    <row r="28" spans="2:23" ht="14.25" thickBot="1">
      <c r="B28" s="30"/>
      <c r="D28" s="36"/>
      <c r="H28" s="98" t="s">
        <v>18</v>
      </c>
      <c r="I28" s="26">
        <f>I22-I23+I24-I25+I26-I27</f>
        <v>7</v>
      </c>
      <c r="J28" s="26">
        <f>J22-J23+J24-J25+J26-J27</f>
        <v>-1</v>
      </c>
      <c r="K28" s="26">
        <f>K22-K23+K24-K25+K26-K27</f>
        <v>8</v>
      </c>
      <c r="L28" s="21">
        <f t="shared" si="7"/>
        <v>7</v>
      </c>
      <c r="M28" s="22" t="s">
        <v>5</v>
      </c>
      <c r="N28" s="35">
        <f>L28-'１２月'!L28</f>
        <v>6</v>
      </c>
      <c r="O28" s="24" t="s">
        <v>6</v>
      </c>
      <c r="P28" t="str">
        <f t="shared" si="6"/>
        <v>↑</v>
      </c>
      <c r="R28" s="139"/>
      <c r="S28" s="140">
        <f>SUM(S27:T27)</f>
        <v>3439</v>
      </c>
      <c r="T28" s="141"/>
      <c r="U28" s="122" t="s">
        <v>194</v>
      </c>
      <c r="V28" s="123">
        <v>1290</v>
      </c>
      <c r="W28" s="27" t="s">
        <v>195</v>
      </c>
    </row>
    <row r="29" spans="18:23" ht="13.5">
      <c r="R29" s="138" t="s">
        <v>182</v>
      </c>
      <c r="S29" s="118">
        <v>391</v>
      </c>
      <c r="T29" s="117">
        <v>391</v>
      </c>
      <c r="U29" s="124"/>
      <c r="V29" s="125">
        <v>250</v>
      </c>
      <c r="W29" s="128"/>
    </row>
    <row r="30" spans="18:23" ht="13.5">
      <c r="R30" s="139"/>
      <c r="S30" s="140">
        <f>SUM(S29:T29)</f>
        <v>782</v>
      </c>
      <c r="T30" s="141"/>
      <c r="U30" s="122" t="s">
        <v>196</v>
      </c>
      <c r="V30" s="123">
        <v>250</v>
      </c>
      <c r="W30" s="27" t="s">
        <v>195</v>
      </c>
    </row>
    <row r="31" spans="18:23" ht="13.5">
      <c r="R31" s="138" t="s">
        <v>183</v>
      </c>
      <c r="S31" s="118">
        <v>1063</v>
      </c>
      <c r="T31" s="117">
        <v>1056</v>
      </c>
      <c r="U31" s="124"/>
      <c r="V31" s="125">
        <v>654</v>
      </c>
      <c r="W31" s="128"/>
    </row>
    <row r="32" spans="18:23" ht="13.5">
      <c r="R32" s="139"/>
      <c r="S32" s="140">
        <f>SUM(S31:T31)</f>
        <v>2119</v>
      </c>
      <c r="T32" s="141"/>
      <c r="U32" s="122" t="s">
        <v>196</v>
      </c>
      <c r="V32" s="123">
        <v>654</v>
      </c>
      <c r="W32" s="27" t="s">
        <v>195</v>
      </c>
    </row>
    <row r="33" spans="18:23" ht="13.5">
      <c r="R33" s="138" t="s">
        <v>184</v>
      </c>
      <c r="S33" s="118">
        <v>1104</v>
      </c>
      <c r="T33" s="117">
        <v>1186</v>
      </c>
      <c r="U33" s="124"/>
      <c r="V33" s="125">
        <v>675</v>
      </c>
      <c r="W33" s="128"/>
    </row>
    <row r="34" spans="18:23" ht="13.5">
      <c r="R34" s="139"/>
      <c r="S34" s="140">
        <f>SUM(S33:T33)</f>
        <v>2290</v>
      </c>
      <c r="T34" s="141"/>
      <c r="U34" s="122" t="s">
        <v>196</v>
      </c>
      <c r="V34" s="123">
        <v>674</v>
      </c>
      <c r="W34" s="27" t="s">
        <v>195</v>
      </c>
    </row>
    <row r="35" spans="18:23" ht="13.5">
      <c r="R35" s="138" t="s">
        <v>185</v>
      </c>
      <c r="S35" s="118">
        <v>416</v>
      </c>
      <c r="T35" s="117">
        <v>376</v>
      </c>
      <c r="U35" s="124"/>
      <c r="V35" s="125">
        <v>232</v>
      </c>
      <c r="W35" s="128"/>
    </row>
    <row r="36" spans="18:23" ht="13.5">
      <c r="R36" s="139"/>
      <c r="S36" s="140">
        <f>SUM(S35:T35)</f>
        <v>792</v>
      </c>
      <c r="T36" s="141"/>
      <c r="U36" s="122" t="s">
        <v>196</v>
      </c>
      <c r="V36" s="123">
        <v>232</v>
      </c>
      <c r="W36" s="27" t="s">
        <v>195</v>
      </c>
    </row>
    <row r="37" spans="18:23" ht="13.5">
      <c r="R37" s="138" t="s">
        <v>186</v>
      </c>
      <c r="S37" s="118">
        <v>837</v>
      </c>
      <c r="T37" s="117">
        <v>844</v>
      </c>
      <c r="U37" s="124"/>
      <c r="V37" s="125">
        <v>500</v>
      </c>
      <c r="W37" s="128"/>
    </row>
    <row r="38" spans="18:23" ht="13.5">
      <c r="R38" s="139"/>
      <c r="S38" s="140">
        <f>SUM(S37:T37)</f>
        <v>1681</v>
      </c>
      <c r="T38" s="141"/>
      <c r="U38" s="122" t="s">
        <v>196</v>
      </c>
      <c r="V38" s="123">
        <v>500</v>
      </c>
      <c r="W38" s="27" t="s">
        <v>195</v>
      </c>
    </row>
    <row r="39" spans="18:23" ht="13.5">
      <c r="R39" s="138" t="s">
        <v>187</v>
      </c>
      <c r="S39" s="118">
        <v>153</v>
      </c>
      <c r="T39" s="117">
        <v>142</v>
      </c>
      <c r="U39" s="124"/>
      <c r="V39" s="125">
        <v>65</v>
      </c>
      <c r="W39" s="128"/>
    </row>
    <row r="40" spans="18:23" ht="13.5">
      <c r="R40" s="139"/>
      <c r="S40" s="140">
        <f>SUM(S39:T39)</f>
        <v>295</v>
      </c>
      <c r="T40" s="141"/>
      <c r="U40" s="122" t="s">
        <v>194</v>
      </c>
      <c r="V40" s="123">
        <v>65</v>
      </c>
      <c r="W40" s="27" t="s">
        <v>195</v>
      </c>
    </row>
    <row r="41" spans="18:23" ht="13.5">
      <c r="R41" s="138" t="s">
        <v>188</v>
      </c>
      <c r="S41" s="118">
        <v>199</v>
      </c>
      <c r="T41" s="117">
        <v>219</v>
      </c>
      <c r="U41" s="124"/>
      <c r="V41" s="125">
        <v>91</v>
      </c>
      <c r="W41" s="128"/>
    </row>
    <row r="42" spans="18:23" ht="13.5">
      <c r="R42" s="139"/>
      <c r="S42" s="140">
        <f>SUM(S41:T41)</f>
        <v>418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706</v>
      </c>
      <c r="T43" s="117">
        <v>687</v>
      </c>
      <c r="U43" s="124"/>
      <c r="V43" s="125">
        <v>441</v>
      </c>
      <c r="W43" s="128"/>
    </row>
    <row r="44" spans="18:23" ht="13.5">
      <c r="R44" s="139"/>
      <c r="S44" s="140">
        <f>SUM(S43:T43)</f>
        <v>1393</v>
      </c>
      <c r="T44" s="141"/>
      <c r="U44" s="122" t="s">
        <v>194</v>
      </c>
      <c r="V44" s="123">
        <v>437</v>
      </c>
      <c r="W44" s="27" t="s">
        <v>195</v>
      </c>
    </row>
    <row r="45" spans="18:23" ht="13.5">
      <c r="R45" s="138" t="s">
        <v>190</v>
      </c>
      <c r="S45" s="118">
        <v>319</v>
      </c>
      <c r="T45" s="117">
        <v>332</v>
      </c>
      <c r="U45" s="124"/>
      <c r="V45" s="125">
        <v>192</v>
      </c>
      <c r="W45" s="128"/>
    </row>
    <row r="46" spans="18:23" ht="13.5">
      <c r="R46" s="139"/>
      <c r="S46" s="140">
        <f>SUM(S45:T45)</f>
        <v>651</v>
      </c>
      <c r="T46" s="141"/>
      <c r="U46" s="122" t="s">
        <v>196</v>
      </c>
      <c r="V46" s="123">
        <v>192</v>
      </c>
      <c r="W46" s="27" t="s">
        <v>195</v>
      </c>
    </row>
    <row r="47" spans="18:23" ht="13.5">
      <c r="R47" s="138" t="s">
        <v>191</v>
      </c>
      <c r="S47" s="118">
        <v>212</v>
      </c>
      <c r="T47" s="117">
        <v>227</v>
      </c>
      <c r="U47" s="124"/>
      <c r="V47" s="125">
        <v>95</v>
      </c>
      <c r="W47" s="128"/>
    </row>
    <row r="48" spans="18:23" ht="13.5">
      <c r="R48" s="139"/>
      <c r="S48" s="140">
        <f>SUM(S47:T47)</f>
        <v>439</v>
      </c>
      <c r="T48" s="141"/>
      <c r="U48" s="122" t="s">
        <v>196</v>
      </c>
      <c r="V48" s="123">
        <v>95</v>
      </c>
      <c r="W48" s="27" t="s">
        <v>195</v>
      </c>
    </row>
    <row r="49" spans="18:23" ht="13.5">
      <c r="R49" s="138" t="s">
        <v>192</v>
      </c>
      <c r="S49" s="118">
        <v>120</v>
      </c>
      <c r="T49" s="117">
        <v>111</v>
      </c>
      <c r="U49" s="124"/>
      <c r="V49" s="125">
        <v>53</v>
      </c>
      <c r="W49" s="128"/>
    </row>
    <row r="50" spans="18:23" ht="13.5">
      <c r="R50" s="139"/>
      <c r="S50" s="140">
        <f>SUM(S49:T49)</f>
        <v>231</v>
      </c>
      <c r="T50" s="141"/>
      <c r="U50" s="122" t="s">
        <v>196</v>
      </c>
      <c r="V50" s="123">
        <v>53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16921</v>
      </c>
      <c r="T51" s="117">
        <f>SUM(T7+T9+T11+T13+T15+T17+T19+T21+T23+T25+T27+T29+T31+T33+T35+T37+T39+T41+T43+T45+T47+T49)</f>
        <v>16703</v>
      </c>
      <c r="U51" s="124"/>
      <c r="V51" s="125">
        <f>SUM(V7+V9+V11+V13+V15+V17+V19+V21+V23+V25+V27+V29+V31+V33+V35+V37+V39+V41+V43+V45+V47+V49)</f>
        <v>10471</v>
      </c>
      <c r="W51" s="128"/>
    </row>
    <row r="52" spans="18:23" ht="14.25" thickBot="1">
      <c r="R52" s="142"/>
      <c r="S52" s="143">
        <f>SUM(S51:T51)</f>
        <v>33624</v>
      </c>
      <c r="T52" s="144"/>
      <c r="U52" s="127" t="s">
        <v>194</v>
      </c>
      <c r="V52" s="126">
        <f>SUM(V8+V10+V12+V14+V16+V18+V20+V22+V24+V26+V28+V30+V32+V34+V36+V38+V40+V42+V44+V46+V48+V50)</f>
        <v>10193</v>
      </c>
      <c r="W52" s="52" t="s">
        <v>195</v>
      </c>
    </row>
  </sheetData>
  <mergeCells count="49">
    <mergeCell ref="S52:T52"/>
    <mergeCell ref="R51:R52"/>
    <mergeCell ref="R4:W4"/>
    <mergeCell ref="U5:W6"/>
    <mergeCell ref="R47:R48"/>
    <mergeCell ref="R49:R50"/>
    <mergeCell ref="S50:T50"/>
    <mergeCell ref="S48:T48"/>
    <mergeCell ref="R43:R44"/>
    <mergeCell ref="S44:T44"/>
    <mergeCell ref="S46:T46"/>
    <mergeCell ref="R45:R46"/>
    <mergeCell ref="R37:R38"/>
    <mergeCell ref="S38:T38"/>
    <mergeCell ref="R39:R40"/>
    <mergeCell ref="S42:T42"/>
    <mergeCell ref="S40:T40"/>
    <mergeCell ref="R41:R42"/>
    <mergeCell ref="R33:R34"/>
    <mergeCell ref="S34:T34"/>
    <mergeCell ref="S36:T36"/>
    <mergeCell ref="R35:R36"/>
    <mergeCell ref="S30:T30"/>
    <mergeCell ref="R29:R30"/>
    <mergeCell ref="R31:R32"/>
    <mergeCell ref="S32:T32"/>
    <mergeCell ref="R23:R24"/>
    <mergeCell ref="S24:T24"/>
    <mergeCell ref="R27:R28"/>
    <mergeCell ref="S28:T28"/>
    <mergeCell ref="R25:R26"/>
    <mergeCell ref="S26:T26"/>
    <mergeCell ref="R19:R20"/>
    <mergeCell ref="S20:T20"/>
    <mergeCell ref="S22:T22"/>
    <mergeCell ref="R21:R22"/>
    <mergeCell ref="R15:R16"/>
    <mergeCell ref="S16:T16"/>
    <mergeCell ref="S18:T18"/>
    <mergeCell ref="R17:R18"/>
    <mergeCell ref="R11:R12"/>
    <mergeCell ref="S12:T12"/>
    <mergeCell ref="R13:R14"/>
    <mergeCell ref="S14:T14"/>
    <mergeCell ref="S10:T10"/>
    <mergeCell ref="R9:R10"/>
    <mergeCell ref="S8:T8"/>
    <mergeCell ref="S6:T6"/>
    <mergeCell ref="R7:R8"/>
  </mergeCells>
  <hyperlinks>
    <hyperlink ref="R2" location="目次!A1" display="目次!A1"/>
  </hyperlink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390625" style="0" customWidth="1"/>
    <col min="22" max="22" width="6.5" style="0" bestFit="1" customWidth="1"/>
    <col min="23" max="23" width="1.390625" style="0" customWidth="1"/>
  </cols>
  <sheetData>
    <row r="1" spans="1:18" ht="13.5">
      <c r="A1" s="1" t="s">
        <v>209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33651</v>
      </c>
      <c r="C3" s="9" t="s">
        <v>5</v>
      </c>
      <c r="D3" s="37">
        <f>B3-'１月'!B3</f>
        <v>27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16933</v>
      </c>
      <c r="C4" s="7" t="s">
        <v>5</v>
      </c>
      <c r="D4" s="38">
        <f>B4-'１月'!B4</f>
        <v>12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17</v>
      </c>
      <c r="K4" s="4">
        <f aca="true" t="shared" si="0" ref="K4:K10">K13+K22</f>
        <v>7</v>
      </c>
      <c r="L4" s="3">
        <f>SUM(J4:K4)</f>
        <v>24</v>
      </c>
      <c r="M4" s="7" t="s">
        <v>5</v>
      </c>
      <c r="N4" s="33">
        <f>L4-'１月'!L4</f>
        <v>-7</v>
      </c>
      <c r="O4" s="11" t="s">
        <v>6</v>
      </c>
      <c r="P4" t="str">
        <f aca="true" t="shared" si="1" ref="P4:P10">IF(N4=0,"",IF(N4&gt;0,"↑","↓"))</f>
        <v>↓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16718</v>
      </c>
      <c r="C5" s="6" t="s">
        <v>5</v>
      </c>
      <c r="D5" s="39">
        <f>B5-'１月'!B5</f>
        <v>15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1</v>
      </c>
      <c r="J5" s="4">
        <f t="shared" si="2"/>
        <v>12</v>
      </c>
      <c r="K5" s="4">
        <f t="shared" si="0"/>
        <v>10</v>
      </c>
      <c r="L5" s="3">
        <f aca="true" t="shared" si="3" ref="L5:L10">SUM(J5:K5)</f>
        <v>22</v>
      </c>
      <c r="M5" s="7" t="s">
        <v>5</v>
      </c>
      <c r="N5" s="33">
        <f>L5-'１月'!L5</f>
        <v>4</v>
      </c>
      <c r="O5" s="11" t="s">
        <v>6</v>
      </c>
      <c r="P5" t="str">
        <f t="shared" si="1"/>
        <v>↑</v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10477</v>
      </c>
      <c r="C6" s="13" t="s">
        <v>5</v>
      </c>
      <c r="D6" s="40">
        <f>B6-'１月'!B6</f>
        <v>6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53</v>
      </c>
      <c r="J6" s="4">
        <f t="shared" si="2"/>
        <v>69</v>
      </c>
      <c r="K6" s="4">
        <f t="shared" si="0"/>
        <v>68</v>
      </c>
      <c r="L6" s="3">
        <f t="shared" si="3"/>
        <v>137</v>
      </c>
      <c r="M6" s="7" t="s">
        <v>5</v>
      </c>
      <c r="N6" s="33">
        <f>L6-'１月'!L6</f>
        <v>23</v>
      </c>
      <c r="O6" s="11" t="s">
        <v>6</v>
      </c>
      <c r="P6" t="str">
        <f t="shared" si="1"/>
        <v>↑</v>
      </c>
      <c r="R6" s="113"/>
      <c r="S6" s="158" t="s">
        <v>169</v>
      </c>
      <c r="T6" s="141"/>
      <c r="U6" s="155"/>
      <c r="V6" s="156"/>
      <c r="W6" s="157"/>
    </row>
    <row r="7" spans="2:23" ht="13.5">
      <c r="B7" s="30"/>
      <c r="D7" s="36"/>
      <c r="H7" s="15" t="s">
        <v>15</v>
      </c>
      <c r="I7" s="4">
        <f t="shared" si="2"/>
        <v>38</v>
      </c>
      <c r="J7" s="4">
        <f t="shared" si="2"/>
        <v>60</v>
      </c>
      <c r="K7" s="4">
        <f t="shared" si="0"/>
        <v>44</v>
      </c>
      <c r="L7" s="3">
        <f t="shared" si="3"/>
        <v>104</v>
      </c>
      <c r="M7" s="7" t="s">
        <v>5</v>
      </c>
      <c r="N7" s="33">
        <f>L7-'１月'!L7</f>
        <v>32</v>
      </c>
      <c r="O7" s="11" t="s">
        <v>6</v>
      </c>
      <c r="P7" t="str">
        <f t="shared" si="1"/>
        <v>↑</v>
      </c>
      <c r="R7" s="138" t="s">
        <v>171</v>
      </c>
      <c r="S7" s="118">
        <v>120</v>
      </c>
      <c r="T7" s="116">
        <v>151</v>
      </c>
      <c r="U7" s="120"/>
      <c r="V7" s="121">
        <v>64</v>
      </c>
      <c r="W7" s="128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6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L8-'１月'!L8</f>
        <v>-1</v>
      </c>
      <c r="O8" s="11" t="s">
        <v>6</v>
      </c>
      <c r="P8" t="str">
        <f t="shared" si="1"/>
        <v>↓</v>
      </c>
      <c r="R8" s="139"/>
      <c r="S8" s="158">
        <f>SUM(S7:T7)</f>
        <v>271</v>
      </c>
      <c r="T8" s="141"/>
      <c r="U8" s="122" t="s">
        <v>194</v>
      </c>
      <c r="V8" s="123">
        <v>64</v>
      </c>
      <c r="W8" s="27" t="s">
        <v>195</v>
      </c>
    </row>
    <row r="9" spans="1:23" ht="14.25" thickBot="1">
      <c r="A9" s="8" t="s">
        <v>1</v>
      </c>
      <c r="B9" s="41">
        <f>SUM(B10:B11)</f>
        <v>33278</v>
      </c>
      <c r="C9" s="9" t="s">
        <v>5</v>
      </c>
      <c r="D9" s="37">
        <f>B9-'１月'!B9</f>
        <v>25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14</v>
      </c>
      <c r="J9" s="25">
        <f t="shared" si="2"/>
        <v>2</v>
      </c>
      <c r="K9" s="25">
        <f t="shared" si="0"/>
        <v>6</v>
      </c>
      <c r="L9" s="19">
        <f t="shared" si="3"/>
        <v>8</v>
      </c>
      <c r="M9" s="5" t="s">
        <v>5</v>
      </c>
      <c r="N9" s="34">
        <f>L9-'１月'!L9</f>
        <v>2</v>
      </c>
      <c r="O9" s="20" t="s">
        <v>6</v>
      </c>
      <c r="P9" t="str">
        <f t="shared" si="1"/>
        <v>↑</v>
      </c>
      <c r="R9" s="138" t="s">
        <v>172</v>
      </c>
      <c r="S9" s="118">
        <v>190</v>
      </c>
      <c r="T9" s="117">
        <v>198</v>
      </c>
      <c r="U9" s="124"/>
      <c r="V9" s="125">
        <v>95</v>
      </c>
      <c r="W9" s="128"/>
    </row>
    <row r="10" spans="1:23" ht="14.25" thickBot="1">
      <c r="A10" s="15" t="s">
        <v>2</v>
      </c>
      <c r="B10" s="31">
        <f>'１月'!B10+'２月'!J19</f>
        <v>16740</v>
      </c>
      <c r="C10" s="7" t="s">
        <v>5</v>
      </c>
      <c r="D10" s="38">
        <f>B10-'１月'!B10</f>
        <v>9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6</v>
      </c>
      <c r="J10" s="26">
        <f t="shared" si="2"/>
        <v>12</v>
      </c>
      <c r="K10" s="26">
        <f t="shared" si="0"/>
        <v>15</v>
      </c>
      <c r="L10" s="21">
        <f t="shared" si="3"/>
        <v>27</v>
      </c>
      <c r="M10" s="23" t="s">
        <v>5</v>
      </c>
      <c r="N10" s="35">
        <f>L10-'１月'!L10</f>
        <v>-23</v>
      </c>
      <c r="O10" s="24" t="s">
        <v>6</v>
      </c>
      <c r="P10" t="str">
        <f t="shared" si="1"/>
        <v>↓</v>
      </c>
      <c r="R10" s="139"/>
      <c r="S10" s="140">
        <f>SUM(S9:T9)</f>
        <v>388</v>
      </c>
      <c r="T10" s="141"/>
      <c r="U10" s="122" t="s">
        <v>194</v>
      </c>
      <c r="V10" s="123">
        <v>95</v>
      </c>
      <c r="W10" s="27" t="s">
        <v>195</v>
      </c>
    </row>
    <row r="11" spans="1:23" ht="14.25" thickBot="1">
      <c r="A11" s="15" t="s">
        <v>3</v>
      </c>
      <c r="B11" s="31">
        <f>'１月'!B11+'２月'!K19</f>
        <v>16538</v>
      </c>
      <c r="C11" s="7" t="s">
        <v>5</v>
      </c>
      <c r="D11" s="39">
        <f>B11-'１月'!B11</f>
        <v>16</v>
      </c>
      <c r="E11" s="11" t="s">
        <v>6</v>
      </c>
      <c r="F11" t="str">
        <f>IF(D11=0,"",IF(D11&gt;0,"↑","↓"))</f>
        <v>↑</v>
      </c>
      <c r="H11" s="58"/>
      <c r="I11" s="16"/>
      <c r="N11" s="30"/>
      <c r="R11" s="138" t="s">
        <v>173</v>
      </c>
      <c r="S11" s="118">
        <v>1347</v>
      </c>
      <c r="T11" s="117">
        <v>1296</v>
      </c>
      <c r="U11" s="124"/>
      <c r="V11" s="125">
        <v>931</v>
      </c>
      <c r="W11" s="128"/>
    </row>
    <row r="12" spans="1:23" ht="14.25" thickBot="1">
      <c r="A12" s="12" t="s">
        <v>4</v>
      </c>
      <c r="B12" s="42">
        <f>'１月'!B12+'２月'!I19</f>
        <v>10228</v>
      </c>
      <c r="C12" s="13" t="s">
        <v>5</v>
      </c>
      <c r="D12" s="40">
        <f>B12-'１月'!B12</f>
        <v>8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2643</v>
      </c>
      <c r="T12" s="141"/>
      <c r="U12" s="122" t="s">
        <v>194</v>
      </c>
      <c r="V12" s="123">
        <v>668</v>
      </c>
      <c r="W12" s="27" t="s">
        <v>195</v>
      </c>
    </row>
    <row r="13" spans="2:23" ht="13.5">
      <c r="B13" s="30"/>
      <c r="D13" s="36"/>
      <c r="H13" s="15" t="s">
        <v>12</v>
      </c>
      <c r="I13" s="28">
        <v>0</v>
      </c>
      <c r="J13" s="28">
        <v>16</v>
      </c>
      <c r="K13" s="28">
        <v>6</v>
      </c>
      <c r="L13" s="3">
        <f>SUM(J13:K13)</f>
        <v>22</v>
      </c>
      <c r="M13" s="7" t="s">
        <v>5</v>
      </c>
      <c r="N13" s="33">
        <f>L13-'１月'!L13</f>
        <v>-9</v>
      </c>
      <c r="O13" s="11" t="s">
        <v>6</v>
      </c>
      <c r="P13" t="str">
        <f aca="true" t="shared" si="4" ref="P13:P19">IF(N13=0,"",IF(N13&gt;0,"↑","↓"))</f>
        <v>↓</v>
      </c>
      <c r="R13" s="138" t="s">
        <v>174</v>
      </c>
      <c r="S13" s="118">
        <v>2069</v>
      </c>
      <c r="T13" s="117">
        <v>2000</v>
      </c>
      <c r="U13" s="124"/>
      <c r="V13" s="125">
        <v>1192</v>
      </c>
      <c r="W13" s="128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1</v>
      </c>
      <c r="J14" s="28">
        <v>12</v>
      </c>
      <c r="K14" s="28">
        <v>10</v>
      </c>
      <c r="L14" s="3">
        <f aca="true" t="shared" si="5" ref="L14:L19">SUM(J14:K14)</f>
        <v>22</v>
      </c>
      <c r="M14" s="7" t="s">
        <v>5</v>
      </c>
      <c r="N14" s="33">
        <f>L14-'１月'!L14</f>
        <v>5</v>
      </c>
      <c r="O14" s="11" t="s">
        <v>6</v>
      </c>
      <c r="P14" t="str">
        <f t="shared" si="4"/>
        <v>↑</v>
      </c>
      <c r="R14" s="139"/>
      <c r="S14" s="140">
        <f>SUM(S13:T13)</f>
        <v>4069</v>
      </c>
      <c r="T14" s="141"/>
      <c r="U14" s="122" t="s">
        <v>194</v>
      </c>
      <c r="V14" s="123">
        <v>1192</v>
      </c>
      <c r="W14" s="27" t="s">
        <v>195</v>
      </c>
    </row>
    <row r="15" spans="1:23" ht="13.5">
      <c r="A15" s="8" t="s">
        <v>1</v>
      </c>
      <c r="B15" s="41">
        <f>SUM(B16:B17)</f>
        <v>373</v>
      </c>
      <c r="C15" s="9" t="s">
        <v>5</v>
      </c>
      <c r="D15" s="37">
        <f>B15-'１月'!B15</f>
        <v>2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46</v>
      </c>
      <c r="J15" s="28">
        <v>65</v>
      </c>
      <c r="K15" s="28">
        <v>62</v>
      </c>
      <c r="L15" s="3">
        <f t="shared" si="5"/>
        <v>127</v>
      </c>
      <c r="M15" s="7" t="s">
        <v>5</v>
      </c>
      <c r="N15" s="33">
        <f>L15-'１月'!L15</f>
        <v>29</v>
      </c>
      <c r="O15" s="11" t="s">
        <v>6</v>
      </c>
      <c r="P15" t="str">
        <f t="shared" si="4"/>
        <v>↑</v>
      </c>
      <c r="R15" s="138" t="s">
        <v>175</v>
      </c>
      <c r="S15" s="118">
        <v>506</v>
      </c>
      <c r="T15" s="117">
        <v>509</v>
      </c>
      <c r="U15" s="124"/>
      <c r="V15" s="125">
        <v>296</v>
      </c>
      <c r="W15" s="128"/>
    </row>
    <row r="16" spans="1:23" ht="13.5">
      <c r="A16" s="15" t="s">
        <v>2</v>
      </c>
      <c r="B16" s="31">
        <f>'１月'!B16+'２月'!J28</f>
        <v>193</v>
      </c>
      <c r="C16" s="7" t="s">
        <v>5</v>
      </c>
      <c r="D16" s="38">
        <f>B16-'１月'!B16</f>
        <v>3</v>
      </c>
      <c r="E16" s="11" t="s">
        <v>6</v>
      </c>
      <c r="F16" t="str">
        <f>IF(D16=0,"",IF(D16&gt;0,"↑","↓"))</f>
        <v>↑</v>
      </c>
      <c r="H16" s="15" t="s">
        <v>15</v>
      </c>
      <c r="I16" s="28">
        <v>37</v>
      </c>
      <c r="J16" s="28">
        <v>60</v>
      </c>
      <c r="K16" s="28">
        <v>42</v>
      </c>
      <c r="L16" s="3">
        <f t="shared" si="5"/>
        <v>102</v>
      </c>
      <c r="M16" s="7" t="s">
        <v>5</v>
      </c>
      <c r="N16" s="33">
        <f>L16-'１月'!L16</f>
        <v>32</v>
      </c>
      <c r="O16" s="11" t="s">
        <v>6</v>
      </c>
      <c r="P16" t="str">
        <f t="shared" si="4"/>
        <v>↑</v>
      </c>
      <c r="R16" s="139"/>
      <c r="S16" s="140">
        <f>SUM(S15:T15)</f>
        <v>1015</v>
      </c>
      <c r="T16" s="141"/>
      <c r="U16" s="122" t="s">
        <v>194</v>
      </c>
      <c r="V16" s="123">
        <v>296</v>
      </c>
      <c r="W16" s="27" t="s">
        <v>195</v>
      </c>
    </row>
    <row r="17" spans="1:23" ht="13.5">
      <c r="A17" s="15" t="s">
        <v>3</v>
      </c>
      <c r="B17" s="31">
        <f>'１月'!B17+'２月'!K28</f>
        <v>180</v>
      </c>
      <c r="C17" s="7" t="s">
        <v>5</v>
      </c>
      <c r="D17" s="39">
        <f>B17-'１月'!B17</f>
        <v>-1</v>
      </c>
      <c r="E17" s="11" t="s">
        <v>6</v>
      </c>
      <c r="F17" t="str">
        <f>IF(D17=0,"",IF(D17&gt;0,"↑","↓"))</f>
        <v>↓</v>
      </c>
      <c r="H17" s="15" t="s">
        <v>16</v>
      </c>
      <c r="I17" s="28">
        <v>5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L17-'１月'!L17</f>
        <v>-1</v>
      </c>
      <c r="O17" s="11" t="s">
        <v>6</v>
      </c>
      <c r="P17" t="str">
        <f t="shared" si="4"/>
        <v>↓</v>
      </c>
      <c r="R17" s="138" t="s">
        <v>176</v>
      </c>
      <c r="S17" s="118">
        <v>1262</v>
      </c>
      <c r="T17" s="117">
        <v>1291</v>
      </c>
      <c r="U17" s="124"/>
      <c r="V17" s="125">
        <v>764</v>
      </c>
      <c r="W17" s="128"/>
    </row>
    <row r="18" spans="1:23" ht="14.25" thickBot="1">
      <c r="A18" s="12" t="s">
        <v>4</v>
      </c>
      <c r="B18" s="42">
        <f>'１月'!B18+'２月'!I28</f>
        <v>249</v>
      </c>
      <c r="C18" s="13" t="s">
        <v>5</v>
      </c>
      <c r="D18" s="40">
        <f>B18-'１月'!B18</f>
        <v>-2</v>
      </c>
      <c r="E18" s="14" t="s">
        <v>6</v>
      </c>
      <c r="F18" t="str">
        <f>IF(D18=0,"",IF(D18&gt;0,"↑","↓"))</f>
        <v>↓</v>
      </c>
      <c r="H18" s="97" t="s">
        <v>17</v>
      </c>
      <c r="I18" s="29">
        <v>5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L18-'１月'!L18</f>
        <v>0</v>
      </c>
      <c r="O18" s="20" t="s">
        <v>6</v>
      </c>
      <c r="P18">
        <f t="shared" si="4"/>
      </c>
      <c r="R18" s="139"/>
      <c r="S18" s="140">
        <f>SUM(S17:T17)</f>
        <v>2553</v>
      </c>
      <c r="T18" s="141"/>
      <c r="U18" s="122" t="s">
        <v>196</v>
      </c>
      <c r="V18" s="123">
        <v>760</v>
      </c>
      <c r="W18" s="27" t="s">
        <v>195</v>
      </c>
    </row>
    <row r="19" spans="2:23" ht="14.25" thickBot="1">
      <c r="B19" s="30"/>
      <c r="D19" s="36"/>
      <c r="H19" s="98" t="s">
        <v>18</v>
      </c>
      <c r="I19" s="26">
        <f>I13-I14+I15-I16+I17-I18</f>
        <v>8</v>
      </c>
      <c r="J19" s="26">
        <f>J13-J14+J15-J16+J17-J18</f>
        <v>9</v>
      </c>
      <c r="K19" s="26">
        <f>K13-K14+K15-K16+K17-K18</f>
        <v>16</v>
      </c>
      <c r="L19" s="21">
        <f t="shared" si="5"/>
        <v>25</v>
      </c>
      <c r="M19" s="22" t="s">
        <v>5</v>
      </c>
      <c r="N19" s="35">
        <f>L19-'１月'!L19</f>
        <v>-18</v>
      </c>
      <c r="O19" s="24" t="s">
        <v>6</v>
      </c>
      <c r="P19" t="str">
        <f t="shared" si="4"/>
        <v>↓</v>
      </c>
      <c r="R19" s="138" t="s">
        <v>177</v>
      </c>
      <c r="S19" s="118">
        <v>2422</v>
      </c>
      <c r="T19" s="117">
        <v>2395</v>
      </c>
      <c r="U19" s="124"/>
      <c r="V19" s="125">
        <v>1538</v>
      </c>
      <c r="W19" s="128"/>
    </row>
    <row r="20" spans="2:23" ht="14.25" thickBot="1">
      <c r="B20" s="30"/>
      <c r="D20" s="36"/>
      <c r="H20" s="58"/>
      <c r="I20" s="16"/>
      <c r="N20" s="30"/>
      <c r="R20" s="139"/>
      <c r="S20" s="140">
        <f>SUM(S19:T19)</f>
        <v>4817</v>
      </c>
      <c r="T20" s="141"/>
      <c r="U20" s="122" t="s">
        <v>194</v>
      </c>
      <c r="V20" s="123">
        <v>1538</v>
      </c>
      <c r="W20" s="27" t="s">
        <v>195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86</v>
      </c>
      <c r="T21" s="117">
        <v>95</v>
      </c>
      <c r="U21" s="124"/>
      <c r="V21" s="125">
        <v>44</v>
      </c>
      <c r="W21" s="128"/>
    </row>
    <row r="22" spans="2:23" ht="13.5">
      <c r="B22" s="30"/>
      <c r="D22" s="36"/>
      <c r="H22" s="15" t="s">
        <v>12</v>
      </c>
      <c r="I22" s="28">
        <v>0</v>
      </c>
      <c r="J22" s="28">
        <v>1</v>
      </c>
      <c r="K22" s="28">
        <v>1</v>
      </c>
      <c r="L22" s="3">
        <f>SUM(J22:K22)</f>
        <v>2</v>
      </c>
      <c r="M22" s="7" t="s">
        <v>5</v>
      </c>
      <c r="N22" s="33">
        <f>L22-'１月'!L22</f>
        <v>2</v>
      </c>
      <c r="O22" s="11" t="s">
        <v>6</v>
      </c>
      <c r="P22" t="str">
        <f aca="true" t="shared" si="6" ref="P22:P28">IF(N22=0,"",IF(N22&gt;0,"↑","↓"))</f>
        <v>↑</v>
      </c>
      <c r="R22" s="139"/>
      <c r="S22" s="140">
        <f>SUM(S21:T21)</f>
        <v>181</v>
      </c>
      <c r="T22" s="141"/>
      <c r="U22" s="122" t="s">
        <v>196</v>
      </c>
      <c r="V22" s="123">
        <v>44</v>
      </c>
      <c r="W22" s="27" t="s">
        <v>195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L23-'１月'!L23</f>
        <v>-1</v>
      </c>
      <c r="O23" s="11" t="s">
        <v>6</v>
      </c>
      <c r="P23" t="str">
        <f t="shared" si="6"/>
        <v>↓</v>
      </c>
      <c r="R23" s="138" t="s">
        <v>179</v>
      </c>
      <c r="S23" s="118">
        <v>1174</v>
      </c>
      <c r="T23" s="117">
        <v>1136</v>
      </c>
      <c r="U23" s="124"/>
      <c r="V23" s="125">
        <v>787</v>
      </c>
      <c r="W23" s="128"/>
    </row>
    <row r="24" spans="2:23" ht="13.5">
      <c r="B24" s="30"/>
      <c r="D24" s="36"/>
      <c r="H24" s="15" t="s">
        <v>14</v>
      </c>
      <c r="I24" s="28">
        <v>7</v>
      </c>
      <c r="J24" s="28">
        <v>4</v>
      </c>
      <c r="K24" s="28">
        <v>6</v>
      </c>
      <c r="L24" s="3">
        <f t="shared" si="7"/>
        <v>10</v>
      </c>
      <c r="M24" s="7" t="s">
        <v>5</v>
      </c>
      <c r="N24" s="33">
        <f>L24-'１月'!L24</f>
        <v>-6</v>
      </c>
      <c r="O24" s="11" t="s">
        <v>6</v>
      </c>
      <c r="P24" t="str">
        <f t="shared" si="6"/>
        <v>↓</v>
      </c>
      <c r="R24" s="139"/>
      <c r="S24" s="140">
        <f>SUM(S23:T23)</f>
        <v>2310</v>
      </c>
      <c r="T24" s="141"/>
      <c r="U24" s="122" t="s">
        <v>194</v>
      </c>
      <c r="V24" s="123">
        <v>781</v>
      </c>
      <c r="W24" s="27" t="s">
        <v>195</v>
      </c>
    </row>
    <row r="25" spans="2:23" ht="13.5">
      <c r="B25" s="30"/>
      <c r="D25" s="36"/>
      <c r="H25" s="15" t="s">
        <v>15</v>
      </c>
      <c r="I25" s="28">
        <v>1</v>
      </c>
      <c r="J25" s="28">
        <v>0</v>
      </c>
      <c r="K25" s="28">
        <v>2</v>
      </c>
      <c r="L25" s="3">
        <f t="shared" si="7"/>
        <v>2</v>
      </c>
      <c r="M25" s="7" t="s">
        <v>5</v>
      </c>
      <c r="N25" s="33">
        <f>L25-'１月'!L25</f>
        <v>0</v>
      </c>
      <c r="O25" s="11" t="s">
        <v>6</v>
      </c>
      <c r="P25">
        <f t="shared" si="6"/>
      </c>
      <c r="R25" s="138" t="s">
        <v>180</v>
      </c>
      <c r="S25" s="118">
        <v>445</v>
      </c>
      <c r="T25" s="117">
        <v>455</v>
      </c>
      <c r="U25" s="124"/>
      <c r="V25" s="125">
        <v>239</v>
      </c>
      <c r="W25" s="128"/>
    </row>
    <row r="26" spans="2:23" ht="13.5">
      <c r="B26" s="30"/>
      <c r="D26" s="36"/>
      <c r="H26" s="15" t="s">
        <v>16</v>
      </c>
      <c r="I26" s="28">
        <v>1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L26-'１月'!L26</f>
        <v>0</v>
      </c>
      <c r="O26" s="11" t="s">
        <v>6</v>
      </c>
      <c r="P26">
        <f t="shared" si="6"/>
      </c>
      <c r="R26" s="145"/>
      <c r="S26" s="146">
        <f>SUM(S25:T25)</f>
        <v>900</v>
      </c>
      <c r="T26" s="147"/>
      <c r="U26" s="122" t="s">
        <v>196</v>
      </c>
      <c r="V26" s="123">
        <v>238</v>
      </c>
      <c r="W26" s="27" t="s">
        <v>195</v>
      </c>
    </row>
    <row r="27" spans="2:23" ht="14.25" thickBot="1">
      <c r="B27" s="30"/>
      <c r="D27" s="36"/>
      <c r="H27" s="97" t="s">
        <v>17</v>
      </c>
      <c r="I27" s="29">
        <v>9</v>
      </c>
      <c r="J27" s="29">
        <v>2</v>
      </c>
      <c r="K27" s="29">
        <v>6</v>
      </c>
      <c r="L27" s="19">
        <f t="shared" si="7"/>
        <v>8</v>
      </c>
      <c r="M27" s="5" t="s">
        <v>5</v>
      </c>
      <c r="N27" s="34">
        <f>L27-'１月'!L27</f>
        <v>2</v>
      </c>
      <c r="O27" s="20" t="s">
        <v>6</v>
      </c>
      <c r="P27" t="str">
        <f t="shared" si="6"/>
        <v>↑</v>
      </c>
      <c r="R27" s="138" t="s">
        <v>181</v>
      </c>
      <c r="S27" s="118">
        <v>1804</v>
      </c>
      <c r="T27" s="117">
        <v>1636</v>
      </c>
      <c r="U27" s="124"/>
      <c r="V27" s="125">
        <v>1286</v>
      </c>
      <c r="W27" s="128"/>
    </row>
    <row r="28" spans="2:23" ht="14.25" thickBot="1">
      <c r="B28" s="30"/>
      <c r="D28" s="36"/>
      <c r="H28" s="98" t="s">
        <v>18</v>
      </c>
      <c r="I28" s="26">
        <f>I22-I23+I24-I25+I26-I27</f>
        <v>-2</v>
      </c>
      <c r="J28" s="26">
        <f>J22-J23+J24-J25+J26-J27</f>
        <v>3</v>
      </c>
      <c r="K28" s="26">
        <f>K22-K23+K24-K25+K26-K27</f>
        <v>-1</v>
      </c>
      <c r="L28" s="21">
        <f t="shared" si="7"/>
        <v>2</v>
      </c>
      <c r="M28" s="22" t="s">
        <v>5</v>
      </c>
      <c r="N28" s="35">
        <f>L28-'１月'!L28</f>
        <v>-5</v>
      </c>
      <c r="O28" s="24" t="s">
        <v>6</v>
      </c>
      <c r="P28" t="str">
        <f t="shared" si="6"/>
        <v>↓</v>
      </c>
      <c r="R28" s="139"/>
      <c r="S28" s="140">
        <f>SUM(S27:T27)</f>
        <v>3440</v>
      </c>
      <c r="T28" s="141"/>
      <c r="U28" s="122" t="s">
        <v>194</v>
      </c>
      <c r="V28" s="123">
        <v>1286</v>
      </c>
      <c r="W28" s="27" t="s">
        <v>195</v>
      </c>
    </row>
    <row r="29" spans="18:23" ht="13.5">
      <c r="R29" s="138" t="s">
        <v>182</v>
      </c>
      <c r="S29" s="118">
        <v>393</v>
      </c>
      <c r="T29" s="117">
        <v>393</v>
      </c>
      <c r="U29" s="124"/>
      <c r="V29" s="125">
        <v>253</v>
      </c>
      <c r="W29" s="128"/>
    </row>
    <row r="30" spans="18:23" ht="13.5">
      <c r="R30" s="139"/>
      <c r="S30" s="140">
        <f>SUM(S29:T29)</f>
        <v>786</v>
      </c>
      <c r="T30" s="141"/>
      <c r="U30" s="122" t="s">
        <v>196</v>
      </c>
      <c r="V30" s="123">
        <v>253</v>
      </c>
      <c r="W30" s="27" t="s">
        <v>195</v>
      </c>
    </row>
    <row r="31" spans="18:23" ht="13.5">
      <c r="R31" s="138" t="s">
        <v>183</v>
      </c>
      <c r="S31" s="118">
        <v>1064</v>
      </c>
      <c r="T31" s="117">
        <v>1054</v>
      </c>
      <c r="U31" s="124"/>
      <c r="V31" s="125">
        <v>653</v>
      </c>
      <c r="W31" s="128"/>
    </row>
    <row r="32" spans="18:23" ht="13.5">
      <c r="R32" s="139"/>
      <c r="S32" s="140">
        <f>SUM(S31:T31)</f>
        <v>2118</v>
      </c>
      <c r="T32" s="141"/>
      <c r="U32" s="122" t="s">
        <v>196</v>
      </c>
      <c r="V32" s="123">
        <v>653</v>
      </c>
      <c r="W32" s="27" t="s">
        <v>195</v>
      </c>
    </row>
    <row r="33" spans="18:23" ht="13.5">
      <c r="R33" s="138" t="s">
        <v>184</v>
      </c>
      <c r="S33" s="118">
        <v>1097</v>
      </c>
      <c r="T33" s="117">
        <v>1181</v>
      </c>
      <c r="U33" s="124"/>
      <c r="V33" s="125">
        <v>670</v>
      </c>
      <c r="W33" s="128"/>
    </row>
    <row r="34" spans="18:23" ht="13.5">
      <c r="R34" s="139"/>
      <c r="S34" s="140">
        <f>SUM(S33:T33)</f>
        <v>2278</v>
      </c>
      <c r="T34" s="141"/>
      <c r="U34" s="122" t="s">
        <v>196</v>
      </c>
      <c r="V34" s="123">
        <v>669</v>
      </c>
      <c r="W34" s="27" t="s">
        <v>195</v>
      </c>
    </row>
    <row r="35" spans="18:23" ht="13.5">
      <c r="R35" s="138" t="s">
        <v>185</v>
      </c>
      <c r="S35" s="118">
        <v>415</v>
      </c>
      <c r="T35" s="117">
        <v>375</v>
      </c>
      <c r="U35" s="124"/>
      <c r="V35" s="125">
        <v>231</v>
      </c>
      <c r="W35" s="128"/>
    </row>
    <row r="36" spans="18:23" ht="13.5">
      <c r="R36" s="139"/>
      <c r="S36" s="140">
        <f>SUM(S35:T35)</f>
        <v>790</v>
      </c>
      <c r="T36" s="141"/>
      <c r="U36" s="122" t="s">
        <v>196</v>
      </c>
      <c r="V36" s="123">
        <v>231</v>
      </c>
      <c r="W36" s="27" t="s">
        <v>195</v>
      </c>
    </row>
    <row r="37" spans="18:23" ht="13.5">
      <c r="R37" s="138" t="s">
        <v>186</v>
      </c>
      <c r="S37" s="118">
        <v>838</v>
      </c>
      <c r="T37" s="117">
        <v>842</v>
      </c>
      <c r="U37" s="124"/>
      <c r="V37" s="125">
        <v>499</v>
      </c>
      <c r="W37" s="128"/>
    </row>
    <row r="38" spans="18:23" ht="13.5">
      <c r="R38" s="139"/>
      <c r="S38" s="140">
        <f>SUM(S37:T37)</f>
        <v>1680</v>
      </c>
      <c r="T38" s="141"/>
      <c r="U38" s="122" t="s">
        <v>196</v>
      </c>
      <c r="V38" s="123">
        <v>499</v>
      </c>
      <c r="W38" s="27" t="s">
        <v>195</v>
      </c>
    </row>
    <row r="39" spans="18:23" ht="13.5">
      <c r="R39" s="138" t="s">
        <v>187</v>
      </c>
      <c r="S39" s="118">
        <v>153</v>
      </c>
      <c r="T39" s="117">
        <v>142</v>
      </c>
      <c r="U39" s="124"/>
      <c r="V39" s="125">
        <v>65</v>
      </c>
      <c r="W39" s="128"/>
    </row>
    <row r="40" spans="18:23" ht="13.5">
      <c r="R40" s="139"/>
      <c r="S40" s="140">
        <f>SUM(S39:T39)</f>
        <v>295</v>
      </c>
      <c r="T40" s="141"/>
      <c r="U40" s="122" t="s">
        <v>194</v>
      </c>
      <c r="V40" s="123">
        <v>65</v>
      </c>
      <c r="W40" s="27" t="s">
        <v>195</v>
      </c>
    </row>
    <row r="41" spans="18:23" ht="13.5">
      <c r="R41" s="138" t="s">
        <v>188</v>
      </c>
      <c r="S41" s="118">
        <v>199</v>
      </c>
      <c r="T41" s="117">
        <v>219</v>
      </c>
      <c r="U41" s="124"/>
      <c r="V41" s="125">
        <v>91</v>
      </c>
      <c r="W41" s="128"/>
    </row>
    <row r="42" spans="18:23" ht="13.5">
      <c r="R42" s="139"/>
      <c r="S42" s="140">
        <f>SUM(S41:T41)</f>
        <v>418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701</v>
      </c>
      <c r="T43" s="117">
        <v>684</v>
      </c>
      <c r="U43" s="124"/>
      <c r="V43" s="125">
        <v>439</v>
      </c>
      <c r="W43" s="128"/>
    </row>
    <row r="44" spans="18:23" ht="13.5">
      <c r="R44" s="139"/>
      <c r="S44" s="140">
        <f>SUM(S43:T43)</f>
        <v>1385</v>
      </c>
      <c r="T44" s="141"/>
      <c r="U44" s="122" t="s">
        <v>194</v>
      </c>
      <c r="V44" s="123">
        <v>435</v>
      </c>
      <c r="W44" s="27" t="s">
        <v>195</v>
      </c>
    </row>
    <row r="45" spans="18:23" ht="13.5">
      <c r="R45" s="138" t="s">
        <v>190</v>
      </c>
      <c r="S45" s="118">
        <v>315</v>
      </c>
      <c r="T45" s="117">
        <v>329</v>
      </c>
      <c r="U45" s="124"/>
      <c r="V45" s="125">
        <v>192</v>
      </c>
      <c r="W45" s="128"/>
    </row>
    <row r="46" spans="18:23" ht="13.5">
      <c r="R46" s="139"/>
      <c r="S46" s="140">
        <f>SUM(S45:T45)</f>
        <v>644</v>
      </c>
      <c r="T46" s="141"/>
      <c r="U46" s="122" t="s">
        <v>196</v>
      </c>
      <c r="V46" s="123">
        <v>192</v>
      </c>
      <c r="W46" s="27" t="s">
        <v>195</v>
      </c>
    </row>
    <row r="47" spans="18:23" ht="13.5">
      <c r="R47" s="138" t="s">
        <v>191</v>
      </c>
      <c r="S47" s="118">
        <v>212</v>
      </c>
      <c r="T47" s="117">
        <v>226</v>
      </c>
      <c r="U47" s="124"/>
      <c r="V47" s="125">
        <v>95</v>
      </c>
      <c r="W47" s="128"/>
    </row>
    <row r="48" spans="18:23" ht="13.5">
      <c r="R48" s="139"/>
      <c r="S48" s="140">
        <f>SUM(S47:T47)</f>
        <v>438</v>
      </c>
      <c r="T48" s="141"/>
      <c r="U48" s="122" t="s">
        <v>196</v>
      </c>
      <c r="V48" s="123">
        <v>95</v>
      </c>
      <c r="W48" s="27" t="s">
        <v>195</v>
      </c>
    </row>
    <row r="49" spans="18:23" ht="13.5">
      <c r="R49" s="138" t="s">
        <v>192</v>
      </c>
      <c r="S49" s="118">
        <v>121</v>
      </c>
      <c r="T49" s="117">
        <v>111</v>
      </c>
      <c r="U49" s="124"/>
      <c r="V49" s="125">
        <v>53</v>
      </c>
      <c r="W49" s="128"/>
    </row>
    <row r="50" spans="18:23" ht="13.5">
      <c r="R50" s="139"/>
      <c r="S50" s="140">
        <f>SUM(S49:T49)</f>
        <v>232</v>
      </c>
      <c r="T50" s="141"/>
      <c r="U50" s="122" t="s">
        <v>196</v>
      </c>
      <c r="V50" s="123">
        <v>53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16933</v>
      </c>
      <c r="T51" s="117">
        <f>SUM(T7+T9+T11+T13+T15+T17+T19+T21+T23+T25+T27+T29+T31+T33+T35+T37+T39+T41+T43+T45+T47+T49)</f>
        <v>16718</v>
      </c>
      <c r="U51" s="124"/>
      <c r="V51" s="125">
        <f>SUM(V7+V9+V11+V13+V15+V17+V19+V21+V23+V25+V27+V29+V31+V33+V35+V37+V39+V41+V43+V45+V47+V49)</f>
        <v>10477</v>
      </c>
      <c r="W51" s="128"/>
    </row>
    <row r="52" spans="18:23" ht="14.25" thickBot="1">
      <c r="R52" s="142"/>
      <c r="S52" s="143">
        <f>SUM(S51:T51)</f>
        <v>33651</v>
      </c>
      <c r="T52" s="144"/>
      <c r="U52" s="127" t="s">
        <v>194</v>
      </c>
      <c r="V52" s="126">
        <f>SUM(V8+V10+V12+V14+V16+V18+V20+V22+V24+V26+V28+V30+V32+V34+V36+V38+V40+V42+V44+V46+V48+V50)</f>
        <v>10198</v>
      </c>
      <c r="W52" s="52" t="s">
        <v>195</v>
      </c>
    </row>
  </sheetData>
  <mergeCells count="49">
    <mergeCell ref="S26:T26"/>
    <mergeCell ref="R4:W4"/>
    <mergeCell ref="U5:W6"/>
    <mergeCell ref="S6:T6"/>
    <mergeCell ref="R7:R8"/>
    <mergeCell ref="S8:T8"/>
    <mergeCell ref="R9:R10"/>
    <mergeCell ref="S10:T10"/>
    <mergeCell ref="R11:R12"/>
    <mergeCell ref="S12:T12"/>
    <mergeCell ref="R13:R14"/>
    <mergeCell ref="S14:T14"/>
    <mergeCell ref="R15:R16"/>
    <mergeCell ref="S16:T16"/>
    <mergeCell ref="R17:R18"/>
    <mergeCell ref="S18:T18"/>
    <mergeCell ref="R19:R20"/>
    <mergeCell ref="S20:T20"/>
    <mergeCell ref="R21:R22"/>
    <mergeCell ref="S22:T22"/>
    <mergeCell ref="R23:R24"/>
    <mergeCell ref="S24:T24"/>
    <mergeCell ref="R27:R28"/>
    <mergeCell ref="S28:T28"/>
    <mergeCell ref="R29:R30"/>
    <mergeCell ref="S30:T30"/>
    <mergeCell ref="R31:R32"/>
    <mergeCell ref="S32:T32"/>
    <mergeCell ref="R33:R34"/>
    <mergeCell ref="S34:T34"/>
    <mergeCell ref="R35:R36"/>
    <mergeCell ref="S36:T36"/>
    <mergeCell ref="R37:R38"/>
    <mergeCell ref="S38:T38"/>
    <mergeCell ref="S46:T46"/>
    <mergeCell ref="R39:R40"/>
    <mergeCell ref="S40:T40"/>
    <mergeCell ref="R41:R42"/>
    <mergeCell ref="S42:T42"/>
    <mergeCell ref="R51:R52"/>
    <mergeCell ref="S52:T52"/>
    <mergeCell ref="R25:R26"/>
    <mergeCell ref="R47:R48"/>
    <mergeCell ref="S48:T48"/>
    <mergeCell ref="R49:R50"/>
    <mergeCell ref="S50:T50"/>
    <mergeCell ref="R43:R44"/>
    <mergeCell ref="S44:T44"/>
    <mergeCell ref="R45:R46"/>
  </mergeCells>
  <hyperlinks>
    <hyperlink ref="R2" location="目次!A1" display="目次!A1"/>
  </hyperlink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4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390625" style="0" customWidth="1"/>
    <col min="22" max="22" width="6.5" style="0" bestFit="1" customWidth="1"/>
    <col min="23" max="23" width="1.390625" style="0" customWidth="1"/>
  </cols>
  <sheetData>
    <row r="1" spans="1:18" ht="13.5">
      <c r="A1" s="1" t="s">
        <v>210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33751</v>
      </c>
      <c r="C3" s="9" t="s">
        <v>5</v>
      </c>
      <c r="D3" s="37">
        <f>B3-'２月'!B3</f>
        <v>100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16977</v>
      </c>
      <c r="C4" s="7" t="s">
        <v>5</v>
      </c>
      <c r="D4" s="38">
        <f>B4-'２月'!B4</f>
        <v>44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20</v>
      </c>
      <c r="K4" s="4">
        <f aca="true" t="shared" si="0" ref="K4:K10">K13+K22</f>
        <v>19</v>
      </c>
      <c r="L4" s="3">
        <f>SUM(J4:K4)</f>
        <v>39</v>
      </c>
      <c r="M4" s="7" t="s">
        <v>5</v>
      </c>
      <c r="N4" s="33">
        <f>L4-'２月'!L4</f>
        <v>15</v>
      </c>
      <c r="O4" s="11" t="s">
        <v>6</v>
      </c>
      <c r="P4" t="str">
        <f aca="true" t="shared" si="1" ref="P4:P10">IF(N4=0,"",IF(N4&gt;0,"↑","↓"))</f>
        <v>↑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16774</v>
      </c>
      <c r="C5" s="6" t="s">
        <v>5</v>
      </c>
      <c r="D5" s="39">
        <f>B5-'２月'!B5</f>
        <v>56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3</v>
      </c>
      <c r="J5" s="4">
        <f t="shared" si="2"/>
        <v>11</v>
      </c>
      <c r="K5" s="4">
        <f t="shared" si="0"/>
        <v>5</v>
      </c>
      <c r="L5" s="3">
        <f aca="true" t="shared" si="3" ref="L5:L10">SUM(J5:K5)</f>
        <v>16</v>
      </c>
      <c r="M5" s="7" t="s">
        <v>5</v>
      </c>
      <c r="N5" s="33">
        <f>L5-'２月'!L5</f>
        <v>-6</v>
      </c>
      <c r="O5" s="11" t="s">
        <v>6</v>
      </c>
      <c r="P5" t="str">
        <f t="shared" si="1"/>
        <v>↓</v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10528</v>
      </c>
      <c r="C6" s="13" t="s">
        <v>5</v>
      </c>
      <c r="D6" s="40">
        <f>B6-'２月'!B6</f>
        <v>51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79</v>
      </c>
      <c r="J6" s="4">
        <f t="shared" si="2"/>
        <v>77</v>
      </c>
      <c r="K6" s="4">
        <f t="shared" si="0"/>
        <v>83</v>
      </c>
      <c r="L6" s="3">
        <f t="shared" si="3"/>
        <v>160</v>
      </c>
      <c r="M6" s="7" t="s">
        <v>5</v>
      </c>
      <c r="N6" s="33">
        <f>L6-'２月'!L6</f>
        <v>23</v>
      </c>
      <c r="O6" s="11" t="s">
        <v>6</v>
      </c>
      <c r="P6" t="str">
        <f t="shared" si="1"/>
        <v>↑</v>
      </c>
      <c r="R6" s="113"/>
      <c r="S6" s="158" t="s">
        <v>169</v>
      </c>
      <c r="T6" s="141"/>
      <c r="U6" s="155"/>
      <c r="V6" s="156"/>
      <c r="W6" s="157"/>
    </row>
    <row r="7" spans="2:23" ht="13.5">
      <c r="B7" s="30"/>
      <c r="D7" s="36"/>
      <c r="H7" s="15" t="s">
        <v>15</v>
      </c>
      <c r="I7" s="4">
        <f t="shared" si="2"/>
        <v>29</v>
      </c>
      <c r="J7" s="4">
        <f t="shared" si="2"/>
        <v>39</v>
      </c>
      <c r="K7" s="4">
        <f t="shared" si="0"/>
        <v>39</v>
      </c>
      <c r="L7" s="3">
        <f t="shared" si="3"/>
        <v>78</v>
      </c>
      <c r="M7" s="7" t="s">
        <v>5</v>
      </c>
      <c r="N7" s="33">
        <f>L7-'２月'!L7</f>
        <v>-26</v>
      </c>
      <c r="O7" s="11" t="s">
        <v>6</v>
      </c>
      <c r="P7" t="str">
        <f t="shared" si="1"/>
        <v>↓</v>
      </c>
      <c r="R7" s="138" t="s">
        <v>171</v>
      </c>
      <c r="S7" s="118">
        <v>121</v>
      </c>
      <c r="T7" s="116">
        <v>151</v>
      </c>
      <c r="U7" s="120"/>
      <c r="V7" s="121">
        <v>64</v>
      </c>
      <c r="W7" s="128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12</v>
      </c>
      <c r="J8" s="4">
        <f t="shared" si="2"/>
        <v>1</v>
      </c>
      <c r="K8" s="4">
        <f t="shared" si="0"/>
        <v>3</v>
      </c>
      <c r="L8" s="3">
        <f t="shared" si="3"/>
        <v>4</v>
      </c>
      <c r="M8" s="7" t="s">
        <v>5</v>
      </c>
      <c r="N8" s="33">
        <f>L8-'２月'!L8</f>
        <v>4</v>
      </c>
      <c r="O8" s="11" t="s">
        <v>6</v>
      </c>
      <c r="P8" t="str">
        <f t="shared" si="1"/>
        <v>↑</v>
      </c>
      <c r="R8" s="139"/>
      <c r="S8" s="158">
        <f>SUM(S7:T7)</f>
        <v>272</v>
      </c>
      <c r="T8" s="141"/>
      <c r="U8" s="122" t="s">
        <v>194</v>
      </c>
      <c r="V8" s="123">
        <v>64</v>
      </c>
      <c r="W8" s="27" t="s">
        <v>195</v>
      </c>
    </row>
    <row r="9" spans="1:23" ht="14.25" thickBot="1">
      <c r="A9" s="8" t="s">
        <v>1</v>
      </c>
      <c r="B9" s="41">
        <f>SUM(B10:B11)</f>
        <v>33371</v>
      </c>
      <c r="C9" s="9" t="s">
        <v>5</v>
      </c>
      <c r="D9" s="37">
        <f>B9-'２月'!B9</f>
        <v>93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8</v>
      </c>
      <c r="J9" s="25">
        <f t="shared" si="2"/>
        <v>4</v>
      </c>
      <c r="K9" s="25">
        <f t="shared" si="0"/>
        <v>5</v>
      </c>
      <c r="L9" s="19">
        <f t="shared" si="3"/>
        <v>9</v>
      </c>
      <c r="M9" s="5" t="s">
        <v>5</v>
      </c>
      <c r="N9" s="34">
        <f>L9-'２月'!L9</f>
        <v>1</v>
      </c>
      <c r="O9" s="20" t="s">
        <v>6</v>
      </c>
      <c r="P9" t="str">
        <f t="shared" si="1"/>
        <v>↑</v>
      </c>
      <c r="R9" s="138" t="s">
        <v>172</v>
      </c>
      <c r="S9" s="118">
        <v>191</v>
      </c>
      <c r="T9" s="117">
        <v>196</v>
      </c>
      <c r="U9" s="124"/>
      <c r="V9" s="125">
        <v>95</v>
      </c>
      <c r="W9" s="128"/>
    </row>
    <row r="10" spans="1:23" ht="14.25" thickBot="1">
      <c r="A10" s="15" t="s">
        <v>2</v>
      </c>
      <c r="B10" s="31">
        <f>'２月'!B10+'３月'!J19</f>
        <v>16790</v>
      </c>
      <c r="C10" s="7" t="s">
        <v>5</v>
      </c>
      <c r="D10" s="38">
        <f>B10-'２月'!B10</f>
        <v>50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51</v>
      </c>
      <c r="J10" s="26">
        <f t="shared" si="2"/>
        <v>44</v>
      </c>
      <c r="K10" s="26">
        <f t="shared" si="0"/>
        <v>56</v>
      </c>
      <c r="L10" s="21">
        <f t="shared" si="3"/>
        <v>100</v>
      </c>
      <c r="M10" s="23" t="s">
        <v>5</v>
      </c>
      <c r="N10" s="35">
        <f>L10-'２月'!L10</f>
        <v>73</v>
      </c>
      <c r="O10" s="24" t="s">
        <v>6</v>
      </c>
      <c r="P10" t="str">
        <f t="shared" si="1"/>
        <v>↑</v>
      </c>
      <c r="R10" s="139"/>
      <c r="S10" s="140">
        <f>SUM(S9:T9)</f>
        <v>387</v>
      </c>
      <c r="T10" s="141"/>
      <c r="U10" s="122" t="s">
        <v>194</v>
      </c>
      <c r="V10" s="123">
        <v>95</v>
      </c>
      <c r="W10" s="27" t="s">
        <v>195</v>
      </c>
    </row>
    <row r="11" spans="1:23" ht="14.25" thickBot="1">
      <c r="A11" s="15" t="s">
        <v>3</v>
      </c>
      <c r="B11" s="31">
        <f>'２月'!B11+'３月'!K19</f>
        <v>16581</v>
      </c>
      <c r="C11" s="7" t="s">
        <v>5</v>
      </c>
      <c r="D11" s="39">
        <f>B11-'２月'!B11</f>
        <v>43</v>
      </c>
      <c r="E11" s="11" t="s">
        <v>6</v>
      </c>
      <c r="F11" t="str">
        <f>IF(D11=0,"",IF(D11&gt;0,"↑","↓"))</f>
        <v>↑</v>
      </c>
      <c r="H11" s="58"/>
      <c r="I11" s="16"/>
      <c r="N11" s="30"/>
      <c r="R11" s="138" t="s">
        <v>173</v>
      </c>
      <c r="S11" s="118">
        <v>1349</v>
      </c>
      <c r="T11" s="117">
        <v>1303</v>
      </c>
      <c r="U11" s="124"/>
      <c r="V11" s="125">
        <v>936</v>
      </c>
      <c r="W11" s="128"/>
    </row>
    <row r="12" spans="1:23" ht="14.25" thickBot="1">
      <c r="A12" s="12" t="s">
        <v>4</v>
      </c>
      <c r="B12" s="42">
        <f>'２月'!B12+'３月'!I19</f>
        <v>10267</v>
      </c>
      <c r="C12" s="13" t="s">
        <v>5</v>
      </c>
      <c r="D12" s="40">
        <f>B12-'２月'!B12</f>
        <v>39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2652</v>
      </c>
      <c r="T12" s="141"/>
      <c r="U12" s="122" t="s">
        <v>194</v>
      </c>
      <c r="V12" s="123">
        <v>672</v>
      </c>
      <c r="W12" s="27" t="s">
        <v>195</v>
      </c>
    </row>
    <row r="13" spans="2:23" ht="13.5">
      <c r="B13" s="30"/>
      <c r="D13" s="36"/>
      <c r="H13" s="15" t="s">
        <v>12</v>
      </c>
      <c r="I13" s="28">
        <v>0</v>
      </c>
      <c r="J13" s="28">
        <v>20</v>
      </c>
      <c r="K13" s="28">
        <v>19</v>
      </c>
      <c r="L13" s="3">
        <f>SUM(J13:K13)</f>
        <v>39</v>
      </c>
      <c r="M13" s="7" t="s">
        <v>5</v>
      </c>
      <c r="N13" s="33">
        <f>L13-'２月'!L13</f>
        <v>17</v>
      </c>
      <c r="O13" s="11" t="s">
        <v>6</v>
      </c>
      <c r="P13" t="str">
        <f aca="true" t="shared" si="4" ref="P13:P19">IF(N13=0,"",IF(N13&gt;0,"↑","↓"))</f>
        <v>↑</v>
      </c>
      <c r="R13" s="138" t="s">
        <v>174</v>
      </c>
      <c r="S13" s="118">
        <v>2081</v>
      </c>
      <c r="T13" s="117">
        <v>1997</v>
      </c>
      <c r="U13" s="124"/>
      <c r="V13" s="125">
        <v>1193</v>
      </c>
      <c r="W13" s="128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3</v>
      </c>
      <c r="J14" s="28">
        <v>11</v>
      </c>
      <c r="K14" s="28">
        <v>5</v>
      </c>
      <c r="L14" s="3">
        <f aca="true" t="shared" si="5" ref="L14:L19">SUM(J14:K14)</f>
        <v>16</v>
      </c>
      <c r="M14" s="7" t="s">
        <v>5</v>
      </c>
      <c r="N14" s="33">
        <f>L14-'２月'!L14</f>
        <v>-6</v>
      </c>
      <c r="O14" s="11" t="s">
        <v>6</v>
      </c>
      <c r="P14" t="str">
        <f t="shared" si="4"/>
        <v>↓</v>
      </c>
      <c r="R14" s="139"/>
      <c r="S14" s="140">
        <f>SUM(S13:T13)</f>
        <v>4078</v>
      </c>
      <c r="T14" s="141"/>
      <c r="U14" s="122" t="s">
        <v>194</v>
      </c>
      <c r="V14" s="123">
        <v>1193</v>
      </c>
      <c r="W14" s="27" t="s">
        <v>195</v>
      </c>
    </row>
    <row r="15" spans="1:23" ht="13.5">
      <c r="A15" s="8" t="s">
        <v>1</v>
      </c>
      <c r="B15" s="41">
        <f>SUM(B16:B17)</f>
        <v>380</v>
      </c>
      <c r="C15" s="9" t="s">
        <v>5</v>
      </c>
      <c r="D15" s="37">
        <f>B15-'２月'!B15</f>
        <v>7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57</v>
      </c>
      <c r="J15" s="28">
        <v>76</v>
      </c>
      <c r="K15" s="28">
        <v>62</v>
      </c>
      <c r="L15" s="3">
        <f t="shared" si="5"/>
        <v>138</v>
      </c>
      <c r="M15" s="7" t="s">
        <v>5</v>
      </c>
      <c r="N15" s="33">
        <f>L15-'２月'!L15</f>
        <v>11</v>
      </c>
      <c r="O15" s="11" t="s">
        <v>6</v>
      </c>
      <c r="P15" t="str">
        <f t="shared" si="4"/>
        <v>↑</v>
      </c>
      <c r="R15" s="138" t="s">
        <v>175</v>
      </c>
      <c r="S15" s="118">
        <v>507</v>
      </c>
      <c r="T15" s="117">
        <v>513</v>
      </c>
      <c r="U15" s="124"/>
      <c r="V15" s="125">
        <v>298</v>
      </c>
      <c r="W15" s="128"/>
    </row>
    <row r="16" spans="1:23" ht="13.5">
      <c r="A16" s="15" t="s">
        <v>2</v>
      </c>
      <c r="B16" s="31">
        <f>'２月'!B16+'３月'!J28</f>
        <v>187</v>
      </c>
      <c r="C16" s="7" t="s">
        <v>5</v>
      </c>
      <c r="D16" s="38">
        <f>B16-'２月'!B16</f>
        <v>-6</v>
      </c>
      <c r="E16" s="11" t="s">
        <v>6</v>
      </c>
      <c r="F16" t="str">
        <f>IF(D16=0,"",IF(D16&gt;0,"↑","↓"))</f>
        <v>↓</v>
      </c>
      <c r="H16" s="15" t="s">
        <v>15</v>
      </c>
      <c r="I16" s="28">
        <v>26</v>
      </c>
      <c r="J16" s="28">
        <v>36</v>
      </c>
      <c r="K16" s="28">
        <v>36</v>
      </c>
      <c r="L16" s="3">
        <f t="shared" si="5"/>
        <v>72</v>
      </c>
      <c r="M16" s="7" t="s">
        <v>5</v>
      </c>
      <c r="N16" s="33">
        <f>L16-'２月'!L16</f>
        <v>-30</v>
      </c>
      <c r="O16" s="11" t="s">
        <v>6</v>
      </c>
      <c r="P16" t="str">
        <f t="shared" si="4"/>
        <v>↓</v>
      </c>
      <c r="R16" s="139"/>
      <c r="S16" s="140">
        <f>SUM(S15:T15)</f>
        <v>1020</v>
      </c>
      <c r="T16" s="141"/>
      <c r="U16" s="122" t="s">
        <v>194</v>
      </c>
      <c r="V16" s="123">
        <v>298</v>
      </c>
      <c r="W16" s="27" t="s">
        <v>195</v>
      </c>
    </row>
    <row r="17" spans="1:23" ht="13.5">
      <c r="A17" s="15" t="s">
        <v>3</v>
      </c>
      <c r="B17" s="31">
        <f>'２月'!B17+'３月'!K28</f>
        <v>193</v>
      </c>
      <c r="C17" s="7" t="s">
        <v>5</v>
      </c>
      <c r="D17" s="39">
        <f>B17-'２月'!B17</f>
        <v>13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12</v>
      </c>
      <c r="J17" s="28">
        <v>1</v>
      </c>
      <c r="K17" s="28">
        <v>3</v>
      </c>
      <c r="L17" s="3">
        <f t="shared" si="5"/>
        <v>4</v>
      </c>
      <c r="M17" s="7" t="s">
        <v>5</v>
      </c>
      <c r="N17" s="33">
        <f>L17-'２月'!L17</f>
        <v>4</v>
      </c>
      <c r="O17" s="11" t="s">
        <v>6</v>
      </c>
      <c r="P17" t="str">
        <f t="shared" si="4"/>
        <v>↑</v>
      </c>
      <c r="R17" s="138" t="s">
        <v>176</v>
      </c>
      <c r="S17" s="118">
        <v>1262</v>
      </c>
      <c r="T17" s="117">
        <v>1294</v>
      </c>
      <c r="U17" s="124"/>
      <c r="V17" s="125">
        <v>767</v>
      </c>
      <c r="W17" s="128"/>
    </row>
    <row r="18" spans="1:23" ht="14.25" thickBot="1">
      <c r="A18" s="12" t="s">
        <v>4</v>
      </c>
      <c r="B18" s="42">
        <f>'２月'!B18+'３月'!I28</f>
        <v>261</v>
      </c>
      <c r="C18" s="13" t="s">
        <v>5</v>
      </c>
      <c r="D18" s="40">
        <f>B18-'２月'!B18</f>
        <v>12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1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L18-'２月'!L18</f>
        <v>0</v>
      </c>
      <c r="O18" s="20" t="s">
        <v>6</v>
      </c>
      <c r="P18">
        <f t="shared" si="4"/>
      </c>
      <c r="R18" s="139"/>
      <c r="S18" s="140">
        <f>SUM(S17:T17)</f>
        <v>2556</v>
      </c>
      <c r="T18" s="141"/>
      <c r="U18" s="122" t="s">
        <v>196</v>
      </c>
      <c r="V18" s="123">
        <v>763</v>
      </c>
      <c r="W18" s="27" t="s">
        <v>195</v>
      </c>
    </row>
    <row r="19" spans="2:23" ht="14.25" thickBot="1">
      <c r="B19" s="30"/>
      <c r="D19" s="36"/>
      <c r="H19" s="98" t="s">
        <v>18</v>
      </c>
      <c r="I19" s="26">
        <f>I13-I14+I15-I16+I17-I18</f>
        <v>39</v>
      </c>
      <c r="J19" s="26">
        <f>J13-J14+J15-J16+J17-J18</f>
        <v>50</v>
      </c>
      <c r="K19" s="26">
        <f>K13-K14+K15-K16+K17-K18</f>
        <v>43</v>
      </c>
      <c r="L19" s="21">
        <f t="shared" si="5"/>
        <v>93</v>
      </c>
      <c r="M19" s="22" t="s">
        <v>5</v>
      </c>
      <c r="N19" s="35">
        <f>L19-'２月'!L19</f>
        <v>68</v>
      </c>
      <c r="O19" s="24" t="s">
        <v>6</v>
      </c>
      <c r="P19" t="str">
        <f t="shared" si="4"/>
        <v>↑</v>
      </c>
      <c r="R19" s="138" t="s">
        <v>177</v>
      </c>
      <c r="S19" s="118">
        <v>2425</v>
      </c>
      <c r="T19" s="117">
        <v>2403</v>
      </c>
      <c r="U19" s="124"/>
      <c r="V19" s="125">
        <v>1548</v>
      </c>
      <c r="W19" s="128"/>
    </row>
    <row r="20" spans="2:23" ht="14.25" thickBot="1">
      <c r="B20" s="30"/>
      <c r="D20" s="36"/>
      <c r="H20" s="58"/>
      <c r="I20" s="16"/>
      <c r="N20" s="30"/>
      <c r="R20" s="139"/>
      <c r="S20" s="140">
        <f>SUM(S19:T19)</f>
        <v>4828</v>
      </c>
      <c r="T20" s="141"/>
      <c r="U20" s="122" t="s">
        <v>194</v>
      </c>
      <c r="V20" s="123">
        <v>1548</v>
      </c>
      <c r="W20" s="27" t="s">
        <v>195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86</v>
      </c>
      <c r="T21" s="117">
        <v>95</v>
      </c>
      <c r="U21" s="124"/>
      <c r="V21" s="125">
        <v>44</v>
      </c>
      <c r="W21" s="128"/>
    </row>
    <row r="22" spans="2:23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L22-'２月'!L22</f>
        <v>-2</v>
      </c>
      <c r="O22" s="11" t="s">
        <v>6</v>
      </c>
      <c r="P22" t="str">
        <f aca="true" t="shared" si="6" ref="P22:P28">IF(N22=0,"",IF(N22&gt;0,"↑","↓"))</f>
        <v>↓</v>
      </c>
      <c r="R22" s="139"/>
      <c r="S22" s="140">
        <f>SUM(S21:T21)</f>
        <v>181</v>
      </c>
      <c r="T22" s="141"/>
      <c r="U22" s="122" t="s">
        <v>196</v>
      </c>
      <c r="V22" s="123">
        <v>44</v>
      </c>
      <c r="W22" s="27" t="s">
        <v>195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L23-'２月'!L23</f>
        <v>0</v>
      </c>
      <c r="O23" s="11" t="s">
        <v>6</v>
      </c>
      <c r="P23">
        <f t="shared" si="6"/>
      </c>
      <c r="R23" s="138" t="s">
        <v>179</v>
      </c>
      <c r="S23" s="118">
        <v>1196</v>
      </c>
      <c r="T23" s="117">
        <v>1152</v>
      </c>
      <c r="U23" s="124"/>
      <c r="V23" s="125">
        <v>800</v>
      </c>
      <c r="W23" s="128"/>
    </row>
    <row r="24" spans="2:23" ht="13.5">
      <c r="B24" s="30"/>
      <c r="D24" s="36"/>
      <c r="H24" s="15" t="s">
        <v>14</v>
      </c>
      <c r="I24" s="28">
        <v>22</v>
      </c>
      <c r="J24" s="28">
        <v>1</v>
      </c>
      <c r="K24" s="28">
        <v>21</v>
      </c>
      <c r="L24" s="3">
        <f t="shared" si="7"/>
        <v>22</v>
      </c>
      <c r="M24" s="7" t="s">
        <v>5</v>
      </c>
      <c r="N24" s="33">
        <f>L24-'２月'!L24</f>
        <v>12</v>
      </c>
      <c r="O24" s="11" t="s">
        <v>6</v>
      </c>
      <c r="P24" t="str">
        <f t="shared" si="6"/>
        <v>↑</v>
      </c>
      <c r="R24" s="139"/>
      <c r="S24" s="140">
        <f>SUM(S23:T23)</f>
        <v>2348</v>
      </c>
      <c r="T24" s="141"/>
      <c r="U24" s="122" t="s">
        <v>194</v>
      </c>
      <c r="V24" s="123">
        <v>794</v>
      </c>
      <c r="W24" s="27" t="s">
        <v>195</v>
      </c>
    </row>
    <row r="25" spans="2:23" ht="13.5">
      <c r="B25" s="30"/>
      <c r="D25" s="36"/>
      <c r="H25" s="15" t="s">
        <v>15</v>
      </c>
      <c r="I25" s="28">
        <v>3</v>
      </c>
      <c r="J25" s="28">
        <v>3</v>
      </c>
      <c r="K25" s="28">
        <v>3</v>
      </c>
      <c r="L25" s="3">
        <f t="shared" si="7"/>
        <v>6</v>
      </c>
      <c r="M25" s="7" t="s">
        <v>5</v>
      </c>
      <c r="N25" s="33">
        <f>L25-'２月'!L25</f>
        <v>4</v>
      </c>
      <c r="O25" s="11" t="s">
        <v>6</v>
      </c>
      <c r="P25" t="str">
        <f t="shared" si="6"/>
        <v>↑</v>
      </c>
      <c r="R25" s="138" t="s">
        <v>180</v>
      </c>
      <c r="S25" s="118">
        <v>446</v>
      </c>
      <c r="T25" s="117">
        <v>456</v>
      </c>
      <c r="U25" s="124"/>
      <c r="V25" s="125">
        <v>240</v>
      </c>
      <c r="W25" s="128"/>
    </row>
    <row r="26" spans="2:23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L26-'２月'!L26</f>
        <v>0</v>
      </c>
      <c r="O26" s="11" t="s">
        <v>6</v>
      </c>
      <c r="P26">
        <f t="shared" si="6"/>
      </c>
      <c r="R26" s="145"/>
      <c r="S26" s="146">
        <f>SUM(S25:T25)</f>
        <v>902</v>
      </c>
      <c r="T26" s="147"/>
      <c r="U26" s="122" t="s">
        <v>196</v>
      </c>
      <c r="V26" s="123">
        <v>239</v>
      </c>
      <c r="W26" s="27" t="s">
        <v>195</v>
      </c>
    </row>
    <row r="27" spans="2:23" ht="14.25" thickBot="1">
      <c r="B27" s="30"/>
      <c r="D27" s="36"/>
      <c r="H27" s="97" t="s">
        <v>17</v>
      </c>
      <c r="I27" s="29">
        <v>7</v>
      </c>
      <c r="J27" s="29">
        <v>4</v>
      </c>
      <c r="K27" s="29">
        <v>5</v>
      </c>
      <c r="L27" s="19">
        <f t="shared" si="7"/>
        <v>9</v>
      </c>
      <c r="M27" s="5" t="s">
        <v>5</v>
      </c>
      <c r="N27" s="34">
        <f>L27-'２月'!L27</f>
        <v>1</v>
      </c>
      <c r="O27" s="20" t="s">
        <v>6</v>
      </c>
      <c r="P27" t="str">
        <f t="shared" si="6"/>
        <v>↑</v>
      </c>
      <c r="R27" s="138" t="s">
        <v>181</v>
      </c>
      <c r="S27" s="118">
        <v>1802</v>
      </c>
      <c r="T27" s="117">
        <v>1640</v>
      </c>
      <c r="U27" s="124"/>
      <c r="V27" s="125">
        <v>1280</v>
      </c>
      <c r="W27" s="128"/>
    </row>
    <row r="28" spans="2:23" ht="14.25" thickBot="1">
      <c r="B28" s="30"/>
      <c r="D28" s="36"/>
      <c r="H28" s="98" t="s">
        <v>18</v>
      </c>
      <c r="I28" s="26">
        <f>I22-I23+I24-I25+I26-I27</f>
        <v>12</v>
      </c>
      <c r="J28" s="26">
        <f>J22-J23+J24-J25+J26-J27</f>
        <v>-6</v>
      </c>
      <c r="K28" s="26">
        <f>K22-K23+K24-K25+K26-K27</f>
        <v>13</v>
      </c>
      <c r="L28" s="21">
        <f t="shared" si="7"/>
        <v>7</v>
      </c>
      <c r="M28" s="22" t="s">
        <v>5</v>
      </c>
      <c r="N28" s="35">
        <f>L28-'２月'!L28</f>
        <v>5</v>
      </c>
      <c r="O28" s="24" t="s">
        <v>6</v>
      </c>
      <c r="P28" t="str">
        <f t="shared" si="6"/>
        <v>↑</v>
      </c>
      <c r="R28" s="139"/>
      <c r="S28" s="140">
        <f>SUM(S27:T27)</f>
        <v>3442</v>
      </c>
      <c r="T28" s="141"/>
      <c r="U28" s="122" t="s">
        <v>194</v>
      </c>
      <c r="V28" s="123">
        <v>1280</v>
      </c>
      <c r="W28" s="27" t="s">
        <v>195</v>
      </c>
    </row>
    <row r="29" spans="18:23" ht="13.5">
      <c r="R29" s="138" t="s">
        <v>182</v>
      </c>
      <c r="S29" s="118">
        <v>394</v>
      </c>
      <c r="T29" s="117">
        <v>394</v>
      </c>
      <c r="U29" s="124"/>
      <c r="V29" s="125">
        <v>255</v>
      </c>
      <c r="W29" s="128"/>
    </row>
    <row r="30" spans="18:23" ht="13.5">
      <c r="R30" s="139"/>
      <c r="S30" s="140">
        <f>SUM(S29:T29)</f>
        <v>788</v>
      </c>
      <c r="T30" s="141"/>
      <c r="U30" s="122" t="s">
        <v>196</v>
      </c>
      <c r="V30" s="123">
        <v>255</v>
      </c>
      <c r="W30" s="27" t="s">
        <v>195</v>
      </c>
    </row>
    <row r="31" spans="18:23" ht="13.5">
      <c r="R31" s="138" t="s">
        <v>183</v>
      </c>
      <c r="S31" s="118">
        <v>1060</v>
      </c>
      <c r="T31" s="117">
        <v>1053</v>
      </c>
      <c r="U31" s="124"/>
      <c r="V31" s="125">
        <v>652</v>
      </c>
      <c r="W31" s="128"/>
    </row>
    <row r="32" spans="18:23" ht="13.5">
      <c r="R32" s="139"/>
      <c r="S32" s="140">
        <f>SUM(S31:T31)</f>
        <v>2113</v>
      </c>
      <c r="T32" s="141"/>
      <c r="U32" s="122" t="s">
        <v>196</v>
      </c>
      <c r="V32" s="123">
        <v>652</v>
      </c>
      <c r="W32" s="27" t="s">
        <v>195</v>
      </c>
    </row>
    <row r="33" spans="18:23" ht="13.5">
      <c r="R33" s="138" t="s">
        <v>184</v>
      </c>
      <c r="S33" s="118">
        <v>1105</v>
      </c>
      <c r="T33" s="117">
        <v>1183</v>
      </c>
      <c r="U33" s="124"/>
      <c r="V33" s="125">
        <v>674</v>
      </c>
      <c r="W33" s="128"/>
    </row>
    <row r="34" spans="18:23" ht="13.5">
      <c r="R34" s="139"/>
      <c r="S34" s="140">
        <f>SUM(S33:T33)</f>
        <v>2288</v>
      </c>
      <c r="T34" s="141"/>
      <c r="U34" s="122" t="s">
        <v>196</v>
      </c>
      <c r="V34" s="123">
        <v>673</v>
      </c>
      <c r="W34" s="27" t="s">
        <v>195</v>
      </c>
    </row>
    <row r="35" spans="18:23" ht="13.5">
      <c r="R35" s="138" t="s">
        <v>185</v>
      </c>
      <c r="S35" s="118">
        <v>417</v>
      </c>
      <c r="T35" s="117">
        <v>375</v>
      </c>
      <c r="U35" s="124"/>
      <c r="V35" s="125">
        <v>232</v>
      </c>
      <c r="W35" s="128"/>
    </row>
    <row r="36" spans="18:23" ht="13.5">
      <c r="R36" s="139"/>
      <c r="S36" s="140">
        <f>SUM(S35:T35)</f>
        <v>792</v>
      </c>
      <c r="T36" s="141"/>
      <c r="U36" s="122" t="s">
        <v>196</v>
      </c>
      <c r="V36" s="123">
        <v>232</v>
      </c>
      <c r="W36" s="27" t="s">
        <v>195</v>
      </c>
    </row>
    <row r="37" spans="18:23" ht="13.5">
      <c r="R37" s="138" t="s">
        <v>186</v>
      </c>
      <c r="S37" s="118">
        <v>836</v>
      </c>
      <c r="T37" s="117">
        <v>855</v>
      </c>
      <c r="U37" s="124"/>
      <c r="V37" s="125">
        <v>513</v>
      </c>
      <c r="W37" s="128"/>
    </row>
    <row r="38" spans="18:23" ht="13.5">
      <c r="R38" s="139"/>
      <c r="S38" s="140">
        <f>SUM(S37:T37)</f>
        <v>1691</v>
      </c>
      <c r="T38" s="141"/>
      <c r="U38" s="122" t="s">
        <v>196</v>
      </c>
      <c r="V38" s="123">
        <v>513</v>
      </c>
      <c r="W38" s="27" t="s">
        <v>195</v>
      </c>
    </row>
    <row r="39" spans="18:23" ht="13.5">
      <c r="R39" s="138" t="s">
        <v>187</v>
      </c>
      <c r="S39" s="118">
        <v>151</v>
      </c>
      <c r="T39" s="117">
        <v>142</v>
      </c>
      <c r="U39" s="124"/>
      <c r="V39" s="125">
        <v>65</v>
      </c>
      <c r="W39" s="128"/>
    </row>
    <row r="40" spans="18:23" ht="13.5">
      <c r="R40" s="139"/>
      <c r="S40" s="140">
        <f>SUM(S39:T39)</f>
        <v>293</v>
      </c>
      <c r="T40" s="141"/>
      <c r="U40" s="122" t="s">
        <v>194</v>
      </c>
      <c r="V40" s="123">
        <v>65</v>
      </c>
      <c r="W40" s="27" t="s">
        <v>195</v>
      </c>
    </row>
    <row r="41" spans="18:23" ht="13.5">
      <c r="R41" s="138" t="s">
        <v>188</v>
      </c>
      <c r="S41" s="118">
        <v>199</v>
      </c>
      <c r="T41" s="117">
        <v>221</v>
      </c>
      <c r="U41" s="124"/>
      <c r="V41" s="125">
        <v>91</v>
      </c>
      <c r="W41" s="128"/>
    </row>
    <row r="42" spans="18:23" ht="13.5">
      <c r="R42" s="139"/>
      <c r="S42" s="140">
        <f>SUM(S41:T41)</f>
        <v>420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703</v>
      </c>
      <c r="T43" s="117">
        <v>685</v>
      </c>
      <c r="U43" s="124"/>
      <c r="V43" s="125">
        <v>441</v>
      </c>
      <c r="W43" s="128"/>
    </row>
    <row r="44" spans="18:23" ht="13.5">
      <c r="R44" s="139"/>
      <c r="S44" s="140">
        <f>SUM(S43:T43)</f>
        <v>1388</v>
      </c>
      <c r="T44" s="141"/>
      <c r="U44" s="122" t="s">
        <v>194</v>
      </c>
      <c r="V44" s="123">
        <v>437</v>
      </c>
      <c r="W44" s="27" t="s">
        <v>195</v>
      </c>
    </row>
    <row r="45" spans="18:23" ht="13.5">
      <c r="R45" s="138" t="s">
        <v>190</v>
      </c>
      <c r="S45" s="118">
        <v>314</v>
      </c>
      <c r="T45" s="117">
        <v>329</v>
      </c>
      <c r="U45" s="124"/>
      <c r="V45" s="125">
        <v>192</v>
      </c>
      <c r="W45" s="128"/>
    </row>
    <row r="46" spans="18:23" ht="13.5">
      <c r="R46" s="139"/>
      <c r="S46" s="140">
        <f>SUM(S45:T45)</f>
        <v>643</v>
      </c>
      <c r="T46" s="141"/>
      <c r="U46" s="122" t="s">
        <v>196</v>
      </c>
      <c r="V46" s="123">
        <v>192</v>
      </c>
      <c r="W46" s="27" t="s">
        <v>195</v>
      </c>
    </row>
    <row r="47" spans="18:23" ht="13.5">
      <c r="R47" s="138" t="s">
        <v>191</v>
      </c>
      <c r="S47" s="118">
        <v>211</v>
      </c>
      <c r="T47" s="117">
        <v>226</v>
      </c>
      <c r="U47" s="124"/>
      <c r="V47" s="125">
        <v>95</v>
      </c>
      <c r="W47" s="128"/>
    </row>
    <row r="48" spans="18:23" ht="13.5">
      <c r="R48" s="139"/>
      <c r="S48" s="140">
        <f>SUM(S47:T47)</f>
        <v>437</v>
      </c>
      <c r="T48" s="141"/>
      <c r="U48" s="122" t="s">
        <v>196</v>
      </c>
      <c r="V48" s="123">
        <v>95</v>
      </c>
      <c r="W48" s="27" t="s">
        <v>195</v>
      </c>
    </row>
    <row r="49" spans="18:23" ht="13.5">
      <c r="R49" s="138" t="s">
        <v>192</v>
      </c>
      <c r="S49" s="118">
        <v>121</v>
      </c>
      <c r="T49" s="117">
        <v>111</v>
      </c>
      <c r="U49" s="124"/>
      <c r="V49" s="125">
        <v>53</v>
      </c>
      <c r="W49" s="128"/>
    </row>
    <row r="50" spans="18:23" ht="13.5">
      <c r="R50" s="139"/>
      <c r="S50" s="140">
        <f>SUM(S49:T49)</f>
        <v>232</v>
      </c>
      <c r="T50" s="141"/>
      <c r="U50" s="122" t="s">
        <v>196</v>
      </c>
      <c r="V50" s="123">
        <v>53</v>
      </c>
      <c r="W50" s="27" t="s">
        <v>195</v>
      </c>
    </row>
    <row r="51" spans="18:23" ht="13.5">
      <c r="R51" s="138" t="s">
        <v>213</v>
      </c>
      <c r="S51" s="118">
        <v>0</v>
      </c>
      <c r="T51" s="117">
        <v>0</v>
      </c>
      <c r="U51" s="124"/>
      <c r="V51" s="125">
        <v>0</v>
      </c>
      <c r="W51" s="128"/>
    </row>
    <row r="52" spans="18:23" ht="13.5">
      <c r="R52" s="139"/>
      <c r="S52" s="140">
        <f>SUM(S51:T51)</f>
        <v>0</v>
      </c>
      <c r="T52" s="141"/>
      <c r="U52" s="122" t="s">
        <v>196</v>
      </c>
      <c r="V52" s="123">
        <v>0</v>
      </c>
      <c r="W52" s="27" t="s">
        <v>195</v>
      </c>
    </row>
    <row r="53" spans="18:23" ht="13.5">
      <c r="R53" s="129" t="s">
        <v>193</v>
      </c>
      <c r="S53" s="118">
        <f>SUM(S7+S9+S11+S13+S15+S17+S19+S21+S23+S25+S27+S29+S31+S33+S35+S37+S39+S41+S43+S45+S47+S49+S51)</f>
        <v>16977</v>
      </c>
      <c r="T53" s="117">
        <f>SUM(T7+T9+T11+T13+T15+T17+T19+T21+T23+T25+T27+T29+T31+T33+T35+T37+T39+T41+T43+T45+T47+T49+T51)</f>
        <v>16774</v>
      </c>
      <c r="U53" s="124"/>
      <c r="V53" s="125">
        <f>SUM(V7+V9+V11+V13+V15+V17+V19+V21+V23+V25+V27+V29+V31+V33+V35+V37+V39+V41+V43+V45+V47+V49+V51)</f>
        <v>10528</v>
      </c>
      <c r="W53" s="128"/>
    </row>
    <row r="54" spans="18:23" ht="14.25" thickBot="1">
      <c r="R54" s="130"/>
      <c r="S54" s="163">
        <f>SUM(S53:T53)</f>
        <v>33751</v>
      </c>
      <c r="T54" s="164"/>
      <c r="U54" s="127" t="s">
        <v>194</v>
      </c>
      <c r="V54" s="126">
        <f>SUM(V8+V10+V12+V14+V16+V18+V20+V22+V24+V26+V28+V30+V32+V34+V36+V38+V40+V42+V44+V46+V48+V50+V52)</f>
        <v>10248</v>
      </c>
      <c r="W54" s="52" t="s">
        <v>195</v>
      </c>
    </row>
  </sheetData>
  <mergeCells count="50">
    <mergeCell ref="R4:W4"/>
    <mergeCell ref="U5:W6"/>
    <mergeCell ref="S6:T6"/>
    <mergeCell ref="R7:R8"/>
    <mergeCell ref="S8:T8"/>
    <mergeCell ref="R9:R10"/>
    <mergeCell ref="S10:T10"/>
    <mergeCell ref="R11:R12"/>
    <mergeCell ref="S12:T12"/>
    <mergeCell ref="R13:R14"/>
    <mergeCell ref="S14:T14"/>
    <mergeCell ref="R15:R16"/>
    <mergeCell ref="S16:T16"/>
    <mergeCell ref="R17:R18"/>
    <mergeCell ref="S18:T18"/>
    <mergeCell ref="R19:R20"/>
    <mergeCell ref="S20:T20"/>
    <mergeCell ref="R21:R22"/>
    <mergeCell ref="S22:T22"/>
    <mergeCell ref="R23:R24"/>
    <mergeCell ref="S24:T24"/>
    <mergeCell ref="R25:R26"/>
    <mergeCell ref="R27:R28"/>
    <mergeCell ref="S28:T28"/>
    <mergeCell ref="R29:R30"/>
    <mergeCell ref="S30:T30"/>
    <mergeCell ref="S26:T26"/>
    <mergeCell ref="R31:R32"/>
    <mergeCell ref="S32:T32"/>
    <mergeCell ref="R33:R34"/>
    <mergeCell ref="S34:T34"/>
    <mergeCell ref="R35:R36"/>
    <mergeCell ref="S36:T36"/>
    <mergeCell ref="R37:R38"/>
    <mergeCell ref="S38:T38"/>
    <mergeCell ref="R39:R40"/>
    <mergeCell ref="S40:T40"/>
    <mergeCell ref="R41:R42"/>
    <mergeCell ref="S42:T42"/>
    <mergeCell ref="R43:R44"/>
    <mergeCell ref="S44:T44"/>
    <mergeCell ref="R45:R46"/>
    <mergeCell ref="S46:T46"/>
    <mergeCell ref="S54:T54"/>
    <mergeCell ref="R51:R52"/>
    <mergeCell ref="S52:T52"/>
    <mergeCell ref="R47:R48"/>
    <mergeCell ref="S48:T48"/>
    <mergeCell ref="R49:R50"/>
    <mergeCell ref="S50:T50"/>
  </mergeCells>
  <hyperlinks>
    <hyperlink ref="R2" location="目次!A1" display="目次!A1"/>
  </hyperlink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9.09765625" style="0" customWidth="1"/>
    <col min="2" max="2" width="20.5" style="0" customWidth="1"/>
    <col min="6" max="6" width="9" style="58" customWidth="1"/>
    <col min="7" max="7" width="5" style="0" bestFit="1" customWidth="1"/>
    <col min="8" max="8" width="9" style="58" customWidth="1"/>
    <col min="9" max="9" width="20.69921875" style="0" customWidth="1"/>
    <col min="16" max="16" width="4.09765625" style="0" hidden="1" customWidth="1"/>
    <col min="17" max="17" width="47.59765625" style="0" hidden="1" customWidth="1"/>
    <col min="19" max="19" width="4.09765625" style="0" hidden="1" customWidth="1"/>
    <col min="20" max="20" width="47.59765625" style="0" hidden="1" customWidth="1"/>
  </cols>
  <sheetData>
    <row r="1" ht="13.5">
      <c r="A1" s="53" t="s">
        <v>50</v>
      </c>
    </row>
    <row r="4" ht="14.25" thickBot="1"/>
    <row r="5" spans="2:9" ht="14.25" thickBot="1">
      <c r="B5" s="100" t="s">
        <v>129</v>
      </c>
      <c r="C5" s="101" t="s">
        <v>130</v>
      </c>
      <c r="D5" s="101" t="s">
        <v>131</v>
      </c>
      <c r="E5" s="101" t="s">
        <v>132</v>
      </c>
      <c r="F5" s="102" t="s">
        <v>133</v>
      </c>
      <c r="I5" s="99" t="s">
        <v>211</v>
      </c>
    </row>
    <row r="6" spans="2:6" ht="13.5">
      <c r="B6" s="103" t="s">
        <v>134</v>
      </c>
      <c r="C6" s="104">
        <f>A116</f>
        <v>16833</v>
      </c>
      <c r="D6" s="104">
        <f>M116</f>
        <v>16650</v>
      </c>
      <c r="E6" s="104">
        <f>C6+D6</f>
        <v>33483</v>
      </c>
      <c r="F6" s="105">
        <f>E6/E6</f>
        <v>1</v>
      </c>
    </row>
    <row r="7" spans="2:6" ht="13.5">
      <c r="B7" s="106" t="s">
        <v>135</v>
      </c>
      <c r="C7" s="107">
        <v>184</v>
      </c>
      <c r="D7" s="107">
        <v>172</v>
      </c>
      <c r="E7" s="107">
        <f>C7+D7</f>
        <v>356</v>
      </c>
      <c r="F7" s="108">
        <f>E7/E6</f>
        <v>0.010632261147447959</v>
      </c>
    </row>
    <row r="8" spans="2:6" ht="13.5">
      <c r="B8" s="106" t="s">
        <v>136</v>
      </c>
      <c r="C8" s="109">
        <f>A51</f>
        <v>1935</v>
      </c>
      <c r="D8" s="109">
        <f>M51</f>
        <v>2605</v>
      </c>
      <c r="E8" s="109">
        <f>C8+D8</f>
        <v>4540</v>
      </c>
      <c r="F8" s="108">
        <f>E8/E6</f>
        <v>0.13559119553206106</v>
      </c>
    </row>
    <row r="9" spans="2:6" ht="14.25" thickBot="1">
      <c r="B9" s="110" t="s">
        <v>137</v>
      </c>
      <c r="C9" s="111">
        <f>A41</f>
        <v>680</v>
      </c>
      <c r="D9" s="111">
        <f>M41</f>
        <v>1209</v>
      </c>
      <c r="E9" s="111">
        <f>C9+D9</f>
        <v>1889</v>
      </c>
      <c r="F9" s="112">
        <f>E9/E6</f>
        <v>0.05641668906609324</v>
      </c>
    </row>
    <row r="10" spans="2:5" ht="14.25" thickBot="1">
      <c r="B10" s="74"/>
      <c r="C10" s="74"/>
      <c r="D10" s="74"/>
      <c r="E10" s="74"/>
    </row>
    <row r="11" spans="1:20" ht="13.5">
      <c r="A11" t="s">
        <v>52</v>
      </c>
      <c r="B11" s="169" t="s">
        <v>98</v>
      </c>
      <c r="C11" s="169"/>
      <c r="D11" s="169"/>
      <c r="E11" s="170"/>
      <c r="F11" s="59" t="s">
        <v>53</v>
      </c>
      <c r="G11" s="66" t="s">
        <v>56</v>
      </c>
      <c r="H11" s="60" t="s">
        <v>54</v>
      </c>
      <c r="I11" s="169" t="s">
        <v>128</v>
      </c>
      <c r="J11" s="169"/>
      <c r="K11" s="169"/>
      <c r="L11" s="171"/>
      <c r="M11" s="47" t="s">
        <v>55</v>
      </c>
      <c r="P11" s="70" t="s">
        <v>2</v>
      </c>
      <c r="Q11" s="73" t="s">
        <v>57</v>
      </c>
      <c r="R11" s="54"/>
      <c r="S11" s="70" t="s">
        <v>3</v>
      </c>
      <c r="T11" s="73" t="s">
        <v>57</v>
      </c>
    </row>
    <row r="12" spans="1:20" ht="13.5">
      <c r="A12" s="47">
        <f>F12</f>
        <v>0</v>
      </c>
      <c r="B12" s="165">
        <f aca="true" t="shared" si="0" ref="B12:B43">IF(F12=0,"",(LOOKUP(F12,男)))</f>
      </c>
      <c r="C12" s="165"/>
      <c r="D12" s="165"/>
      <c r="E12" s="166"/>
      <c r="F12" s="62"/>
      <c r="G12" s="66">
        <v>104</v>
      </c>
      <c r="H12" s="64"/>
      <c r="I12" s="172">
        <f aca="true" t="shared" si="1" ref="I12:I43">IF(H12=0,"",(LOOKUP(H12,女)))</f>
      </c>
      <c r="J12" s="172"/>
      <c r="K12" s="172"/>
      <c r="L12" s="172"/>
      <c r="M12" s="47">
        <f>H12</f>
        <v>0</v>
      </c>
      <c r="P12" s="18">
        <v>0</v>
      </c>
      <c r="Q12" s="71" t="s">
        <v>58</v>
      </c>
      <c r="R12" s="69"/>
      <c r="S12" s="18">
        <v>0</v>
      </c>
      <c r="T12" s="75" t="s">
        <v>58</v>
      </c>
    </row>
    <row r="13" spans="1:20" ht="13.5">
      <c r="A13" s="47">
        <f>A12+F13</f>
        <v>0</v>
      </c>
      <c r="B13" s="165">
        <f t="shared" si="0"/>
      </c>
      <c r="C13" s="165"/>
      <c r="D13" s="165"/>
      <c r="E13" s="166"/>
      <c r="F13" s="62"/>
      <c r="G13" s="66">
        <v>103</v>
      </c>
      <c r="H13" s="64"/>
      <c r="I13" s="172">
        <f t="shared" si="1"/>
      </c>
      <c r="J13" s="172"/>
      <c r="K13" s="172"/>
      <c r="L13" s="172"/>
      <c r="M13" s="47">
        <f>M12+H13</f>
        <v>0</v>
      </c>
      <c r="P13" s="18">
        <v>10</v>
      </c>
      <c r="Q13" s="71" t="s">
        <v>59</v>
      </c>
      <c r="R13" s="69"/>
      <c r="S13" s="18">
        <v>10</v>
      </c>
      <c r="T13" s="75" t="s">
        <v>59</v>
      </c>
    </row>
    <row r="14" spans="1:20" ht="13.5">
      <c r="A14" s="47">
        <f>A13+F14</f>
        <v>0</v>
      </c>
      <c r="B14" s="165">
        <f t="shared" si="0"/>
      </c>
      <c r="C14" s="165"/>
      <c r="D14" s="165"/>
      <c r="E14" s="166"/>
      <c r="F14" s="62"/>
      <c r="G14" s="66">
        <v>102</v>
      </c>
      <c r="H14" s="64"/>
      <c r="I14" s="172">
        <f t="shared" si="1"/>
      </c>
      <c r="J14" s="172"/>
      <c r="K14" s="172"/>
      <c r="L14" s="172"/>
      <c r="M14" s="47">
        <f>M13+H14</f>
        <v>0</v>
      </c>
      <c r="P14" s="18">
        <v>20</v>
      </c>
      <c r="Q14" s="71" t="s">
        <v>60</v>
      </c>
      <c r="R14" s="69"/>
      <c r="S14" s="18">
        <v>20</v>
      </c>
      <c r="T14" s="75" t="s">
        <v>60</v>
      </c>
    </row>
    <row r="15" spans="1:20" ht="13.5">
      <c r="A15" s="47">
        <f>A14+F15</f>
        <v>0</v>
      </c>
      <c r="B15" s="165">
        <f t="shared" si="0"/>
      </c>
      <c r="C15" s="165"/>
      <c r="D15" s="165"/>
      <c r="E15" s="166"/>
      <c r="F15" s="62"/>
      <c r="G15" s="66">
        <v>101</v>
      </c>
      <c r="H15" s="64"/>
      <c r="I15" s="172">
        <f t="shared" si="1"/>
      </c>
      <c r="J15" s="172"/>
      <c r="K15" s="172"/>
      <c r="L15" s="172"/>
      <c r="M15" s="47">
        <f>M14+H15</f>
        <v>0</v>
      </c>
      <c r="P15" s="18">
        <v>30</v>
      </c>
      <c r="Q15" s="71" t="s">
        <v>61</v>
      </c>
      <c r="R15" s="69"/>
      <c r="S15" s="18">
        <v>30</v>
      </c>
      <c r="T15" s="75" t="s">
        <v>61</v>
      </c>
    </row>
    <row r="16" spans="1:20" ht="13.5">
      <c r="A16" s="61">
        <f>A15+F16</f>
        <v>1</v>
      </c>
      <c r="B16" s="167" t="str">
        <f t="shared" si="0"/>
        <v>*</v>
      </c>
      <c r="C16" s="167"/>
      <c r="D16" s="167"/>
      <c r="E16" s="168"/>
      <c r="F16" s="63">
        <v>1</v>
      </c>
      <c r="G16" s="67">
        <v>100</v>
      </c>
      <c r="H16" s="65"/>
      <c r="I16" s="173">
        <f t="shared" si="1"/>
      </c>
      <c r="J16" s="174"/>
      <c r="K16" s="174"/>
      <c r="L16" s="174"/>
      <c r="M16" s="61">
        <f aca="true" t="shared" si="2" ref="M16:M79">M15+H16</f>
        <v>0</v>
      </c>
      <c r="P16" s="18">
        <v>40</v>
      </c>
      <c r="Q16" s="71" t="s">
        <v>62</v>
      </c>
      <c r="R16" s="69"/>
      <c r="S16" s="18">
        <v>40</v>
      </c>
      <c r="T16" s="75" t="s">
        <v>99</v>
      </c>
    </row>
    <row r="17" spans="1:20" ht="13.5">
      <c r="A17">
        <f aca="true" t="shared" si="3" ref="A17:A80">A16+F17</f>
        <v>1</v>
      </c>
      <c r="B17" s="165">
        <f t="shared" si="0"/>
      </c>
      <c r="C17" s="165"/>
      <c r="D17" s="165"/>
      <c r="E17" s="166"/>
      <c r="F17" s="62"/>
      <c r="G17" s="66">
        <v>99</v>
      </c>
      <c r="H17" s="64">
        <v>2</v>
      </c>
      <c r="I17" s="175" t="str">
        <f t="shared" si="1"/>
        <v>*</v>
      </c>
      <c r="J17" s="176"/>
      <c r="K17" s="176"/>
      <c r="L17" s="176"/>
      <c r="M17" s="47">
        <f t="shared" si="2"/>
        <v>2</v>
      </c>
      <c r="P17" s="18">
        <v>50</v>
      </c>
      <c r="Q17" s="71" t="s">
        <v>63</v>
      </c>
      <c r="R17" s="69"/>
      <c r="S17" s="18">
        <v>50</v>
      </c>
      <c r="T17" s="75" t="s">
        <v>100</v>
      </c>
    </row>
    <row r="18" spans="1:20" ht="13.5">
      <c r="A18">
        <f t="shared" si="3"/>
        <v>1</v>
      </c>
      <c r="B18" s="165">
        <f t="shared" si="0"/>
      </c>
      <c r="C18" s="165"/>
      <c r="D18" s="165"/>
      <c r="E18" s="166"/>
      <c r="F18" s="62"/>
      <c r="G18" s="66">
        <v>98</v>
      </c>
      <c r="H18" s="64">
        <v>4</v>
      </c>
      <c r="I18" s="177" t="str">
        <f t="shared" si="1"/>
        <v>*</v>
      </c>
      <c r="J18" s="172"/>
      <c r="K18" s="172"/>
      <c r="L18" s="172"/>
      <c r="M18" s="47">
        <f t="shared" si="2"/>
        <v>6</v>
      </c>
      <c r="P18" s="18">
        <v>60</v>
      </c>
      <c r="Q18" s="71" t="s">
        <v>64</v>
      </c>
      <c r="R18" s="69"/>
      <c r="S18" s="18">
        <v>60</v>
      </c>
      <c r="T18" s="75" t="s">
        <v>101</v>
      </c>
    </row>
    <row r="19" spans="1:20" ht="13.5">
      <c r="A19">
        <f t="shared" si="3"/>
        <v>2</v>
      </c>
      <c r="B19" s="165" t="str">
        <f t="shared" si="0"/>
        <v>*</v>
      </c>
      <c r="C19" s="165"/>
      <c r="D19" s="165"/>
      <c r="E19" s="166"/>
      <c r="F19" s="62">
        <v>1</v>
      </c>
      <c r="G19" s="66">
        <v>97</v>
      </c>
      <c r="H19" s="64">
        <v>2</v>
      </c>
      <c r="I19" s="177" t="str">
        <f t="shared" si="1"/>
        <v>*</v>
      </c>
      <c r="J19" s="172"/>
      <c r="K19" s="172"/>
      <c r="L19" s="172"/>
      <c r="M19" s="47">
        <f t="shared" si="2"/>
        <v>8</v>
      </c>
      <c r="P19" s="18">
        <v>70</v>
      </c>
      <c r="Q19" s="71" t="s">
        <v>65</v>
      </c>
      <c r="R19" s="69"/>
      <c r="S19" s="18">
        <v>70</v>
      </c>
      <c r="T19" s="75" t="s">
        <v>102</v>
      </c>
    </row>
    <row r="20" spans="1:20" ht="13.5">
      <c r="A20">
        <f t="shared" si="3"/>
        <v>3</v>
      </c>
      <c r="B20" s="165" t="str">
        <f t="shared" si="0"/>
        <v>*</v>
      </c>
      <c r="C20" s="165"/>
      <c r="D20" s="165"/>
      <c r="E20" s="166"/>
      <c r="F20" s="62">
        <v>1</v>
      </c>
      <c r="G20" s="66">
        <v>96</v>
      </c>
      <c r="H20" s="64">
        <v>4</v>
      </c>
      <c r="I20" s="177" t="str">
        <f t="shared" si="1"/>
        <v>*</v>
      </c>
      <c r="J20" s="172"/>
      <c r="K20" s="172"/>
      <c r="L20" s="172"/>
      <c r="M20" s="47">
        <f t="shared" si="2"/>
        <v>12</v>
      </c>
      <c r="P20" s="18">
        <v>80</v>
      </c>
      <c r="Q20" s="71" t="s">
        <v>66</v>
      </c>
      <c r="R20" s="69"/>
      <c r="S20" s="18">
        <v>80</v>
      </c>
      <c r="T20" s="75" t="s">
        <v>66</v>
      </c>
    </row>
    <row r="21" spans="1:20" ht="13.5">
      <c r="A21" s="61">
        <f t="shared" si="3"/>
        <v>4</v>
      </c>
      <c r="B21" s="167" t="str">
        <f t="shared" si="0"/>
        <v>*</v>
      </c>
      <c r="C21" s="167"/>
      <c r="D21" s="167"/>
      <c r="E21" s="168"/>
      <c r="F21" s="63">
        <v>1</v>
      </c>
      <c r="G21" s="67">
        <v>95</v>
      </c>
      <c r="H21" s="65">
        <v>4</v>
      </c>
      <c r="I21" s="173" t="str">
        <f t="shared" si="1"/>
        <v>*</v>
      </c>
      <c r="J21" s="174"/>
      <c r="K21" s="174"/>
      <c r="L21" s="174"/>
      <c r="M21" s="61">
        <f t="shared" si="2"/>
        <v>16</v>
      </c>
      <c r="P21" s="18">
        <v>90</v>
      </c>
      <c r="Q21" s="71" t="s">
        <v>67</v>
      </c>
      <c r="R21" s="69"/>
      <c r="S21" s="18">
        <v>90</v>
      </c>
      <c r="T21" s="75" t="s">
        <v>103</v>
      </c>
    </row>
    <row r="22" spans="1:20" ht="13.5">
      <c r="A22">
        <f t="shared" si="3"/>
        <v>5</v>
      </c>
      <c r="B22" s="165" t="str">
        <f t="shared" si="0"/>
        <v>*</v>
      </c>
      <c r="C22" s="165"/>
      <c r="D22" s="165"/>
      <c r="E22" s="166"/>
      <c r="F22" s="62">
        <v>1</v>
      </c>
      <c r="G22" s="66">
        <v>94</v>
      </c>
      <c r="H22" s="64">
        <v>10</v>
      </c>
      <c r="I22" s="175" t="str">
        <f t="shared" si="1"/>
        <v>**</v>
      </c>
      <c r="J22" s="176"/>
      <c r="K22" s="176"/>
      <c r="L22" s="176"/>
      <c r="M22" s="68">
        <f t="shared" si="2"/>
        <v>26</v>
      </c>
      <c r="P22" s="18">
        <v>100</v>
      </c>
      <c r="Q22" s="71" t="s">
        <v>68</v>
      </c>
      <c r="R22" s="69"/>
      <c r="S22" s="18">
        <v>100</v>
      </c>
      <c r="T22" s="75" t="s">
        <v>104</v>
      </c>
    </row>
    <row r="23" spans="1:20" ht="13.5">
      <c r="A23">
        <f t="shared" si="3"/>
        <v>13</v>
      </c>
      <c r="B23" s="165" t="str">
        <f t="shared" si="0"/>
        <v>*</v>
      </c>
      <c r="C23" s="165"/>
      <c r="D23" s="165"/>
      <c r="E23" s="166"/>
      <c r="F23" s="62">
        <v>8</v>
      </c>
      <c r="G23" s="66">
        <v>93</v>
      </c>
      <c r="H23" s="64">
        <v>11</v>
      </c>
      <c r="I23" s="177" t="str">
        <f t="shared" si="1"/>
        <v>**</v>
      </c>
      <c r="J23" s="172"/>
      <c r="K23" s="172"/>
      <c r="L23" s="172"/>
      <c r="M23" s="47">
        <f t="shared" si="2"/>
        <v>37</v>
      </c>
      <c r="P23" s="18">
        <v>110</v>
      </c>
      <c r="Q23" s="71" t="s">
        <v>69</v>
      </c>
      <c r="R23" s="69"/>
      <c r="S23" s="18">
        <v>110</v>
      </c>
      <c r="T23" s="75" t="s">
        <v>105</v>
      </c>
    </row>
    <row r="24" spans="1:20" ht="13.5">
      <c r="A24">
        <f t="shared" si="3"/>
        <v>29</v>
      </c>
      <c r="B24" s="165" t="str">
        <f t="shared" si="0"/>
        <v>**</v>
      </c>
      <c r="C24" s="165"/>
      <c r="D24" s="165"/>
      <c r="E24" s="166"/>
      <c r="F24" s="62">
        <v>16</v>
      </c>
      <c r="G24" s="66">
        <v>92</v>
      </c>
      <c r="H24" s="64">
        <v>17</v>
      </c>
      <c r="I24" s="177" t="str">
        <f t="shared" si="1"/>
        <v>**</v>
      </c>
      <c r="J24" s="172"/>
      <c r="K24" s="172"/>
      <c r="L24" s="172"/>
      <c r="M24" s="47">
        <f t="shared" si="2"/>
        <v>54</v>
      </c>
      <c r="P24" s="18">
        <v>120</v>
      </c>
      <c r="Q24" s="71" t="s">
        <v>70</v>
      </c>
      <c r="R24" s="69"/>
      <c r="S24" s="18">
        <v>120</v>
      </c>
      <c r="T24" s="75" t="s">
        <v>106</v>
      </c>
    </row>
    <row r="25" spans="1:20" ht="13.5">
      <c r="A25">
        <f t="shared" si="3"/>
        <v>36</v>
      </c>
      <c r="B25" s="165" t="str">
        <f t="shared" si="0"/>
        <v>*</v>
      </c>
      <c r="C25" s="165"/>
      <c r="D25" s="165"/>
      <c r="E25" s="166"/>
      <c r="F25" s="62">
        <v>7</v>
      </c>
      <c r="G25" s="66">
        <v>91</v>
      </c>
      <c r="H25" s="64">
        <v>24</v>
      </c>
      <c r="I25" s="177" t="str">
        <f t="shared" si="1"/>
        <v>***</v>
      </c>
      <c r="J25" s="172"/>
      <c r="K25" s="172"/>
      <c r="L25" s="172"/>
      <c r="M25" s="47">
        <f t="shared" si="2"/>
        <v>78</v>
      </c>
      <c r="P25" s="18">
        <v>130</v>
      </c>
      <c r="Q25" s="71" t="s">
        <v>71</v>
      </c>
      <c r="R25" s="69"/>
      <c r="S25" s="18">
        <v>130</v>
      </c>
      <c r="T25" s="75" t="s">
        <v>71</v>
      </c>
    </row>
    <row r="26" spans="1:20" ht="13.5">
      <c r="A26" s="61">
        <f t="shared" si="3"/>
        <v>49</v>
      </c>
      <c r="B26" s="167" t="str">
        <f t="shared" si="0"/>
        <v>**</v>
      </c>
      <c r="C26" s="167"/>
      <c r="D26" s="167"/>
      <c r="E26" s="168"/>
      <c r="F26" s="63">
        <v>13</v>
      </c>
      <c r="G26" s="67">
        <v>90</v>
      </c>
      <c r="H26" s="65">
        <v>28</v>
      </c>
      <c r="I26" s="173" t="str">
        <f t="shared" si="1"/>
        <v>***</v>
      </c>
      <c r="J26" s="174"/>
      <c r="K26" s="174"/>
      <c r="L26" s="174"/>
      <c r="M26" s="61">
        <f t="shared" si="2"/>
        <v>106</v>
      </c>
      <c r="P26" s="18">
        <v>140</v>
      </c>
      <c r="Q26" s="71" t="s">
        <v>72</v>
      </c>
      <c r="R26" s="69"/>
      <c r="S26" s="18">
        <v>140</v>
      </c>
      <c r="T26" s="75" t="s">
        <v>107</v>
      </c>
    </row>
    <row r="27" spans="1:20" ht="13.5">
      <c r="A27">
        <f t="shared" si="3"/>
        <v>65</v>
      </c>
      <c r="B27" s="165" t="str">
        <f t="shared" si="0"/>
        <v>**</v>
      </c>
      <c r="C27" s="165"/>
      <c r="D27" s="165"/>
      <c r="E27" s="166"/>
      <c r="F27" s="62">
        <v>16</v>
      </c>
      <c r="G27" s="66">
        <v>89</v>
      </c>
      <c r="H27" s="64">
        <v>35</v>
      </c>
      <c r="I27" s="175" t="str">
        <f t="shared" si="1"/>
        <v>****</v>
      </c>
      <c r="J27" s="176"/>
      <c r="K27" s="176"/>
      <c r="L27" s="176"/>
      <c r="M27" s="68">
        <f t="shared" si="2"/>
        <v>141</v>
      </c>
      <c r="P27" s="18">
        <v>150</v>
      </c>
      <c r="Q27" s="71" t="s">
        <v>73</v>
      </c>
      <c r="R27" s="69"/>
      <c r="S27" s="18">
        <v>150</v>
      </c>
      <c r="T27" s="75" t="s">
        <v>108</v>
      </c>
    </row>
    <row r="28" spans="1:20" ht="13.5">
      <c r="A28">
        <f t="shared" si="3"/>
        <v>79</v>
      </c>
      <c r="B28" s="165" t="str">
        <f t="shared" si="0"/>
        <v>**</v>
      </c>
      <c r="C28" s="165"/>
      <c r="D28" s="165"/>
      <c r="E28" s="166"/>
      <c r="F28" s="62">
        <v>14</v>
      </c>
      <c r="G28" s="66">
        <v>88</v>
      </c>
      <c r="H28" s="64">
        <v>43</v>
      </c>
      <c r="I28" s="177" t="str">
        <f t="shared" si="1"/>
        <v>****※</v>
      </c>
      <c r="J28" s="172"/>
      <c r="K28" s="172"/>
      <c r="L28" s="172"/>
      <c r="M28" s="47">
        <f t="shared" si="2"/>
        <v>184</v>
      </c>
      <c r="P28" s="18">
        <v>160</v>
      </c>
      <c r="Q28" s="71" t="s">
        <v>74</v>
      </c>
      <c r="R28" s="69"/>
      <c r="S28" s="18">
        <v>160</v>
      </c>
      <c r="T28" s="75" t="s">
        <v>109</v>
      </c>
    </row>
    <row r="29" spans="1:20" ht="13.5">
      <c r="A29">
        <f t="shared" si="3"/>
        <v>105</v>
      </c>
      <c r="B29" s="165" t="str">
        <f t="shared" si="0"/>
        <v>***</v>
      </c>
      <c r="C29" s="165"/>
      <c r="D29" s="165"/>
      <c r="E29" s="166"/>
      <c r="F29" s="62">
        <v>26</v>
      </c>
      <c r="G29" s="66">
        <v>87</v>
      </c>
      <c r="H29" s="64">
        <v>54</v>
      </c>
      <c r="I29" s="177" t="str">
        <f t="shared" si="1"/>
        <v>****※*</v>
      </c>
      <c r="J29" s="172"/>
      <c r="K29" s="172"/>
      <c r="L29" s="172"/>
      <c r="M29" s="47">
        <f t="shared" si="2"/>
        <v>238</v>
      </c>
      <c r="P29" s="18">
        <v>170</v>
      </c>
      <c r="Q29" s="71" t="s">
        <v>75</v>
      </c>
      <c r="R29" s="69"/>
      <c r="S29" s="18">
        <v>170</v>
      </c>
      <c r="T29" s="75" t="s">
        <v>110</v>
      </c>
    </row>
    <row r="30" spans="1:20" ht="13.5">
      <c r="A30">
        <f t="shared" si="3"/>
        <v>134</v>
      </c>
      <c r="B30" s="165" t="str">
        <f t="shared" si="0"/>
        <v>***</v>
      </c>
      <c r="C30" s="165"/>
      <c r="D30" s="165"/>
      <c r="E30" s="166"/>
      <c r="F30" s="62">
        <v>29</v>
      </c>
      <c r="G30" s="66">
        <v>86</v>
      </c>
      <c r="H30" s="64">
        <v>56</v>
      </c>
      <c r="I30" s="177" t="str">
        <f t="shared" si="1"/>
        <v>****※*</v>
      </c>
      <c r="J30" s="172"/>
      <c r="K30" s="172"/>
      <c r="L30" s="172"/>
      <c r="M30" s="47">
        <f t="shared" si="2"/>
        <v>294</v>
      </c>
      <c r="P30" s="18">
        <v>180</v>
      </c>
      <c r="Q30" s="71" t="s">
        <v>76</v>
      </c>
      <c r="R30" s="69"/>
      <c r="S30" s="18">
        <v>180</v>
      </c>
      <c r="T30" s="75" t="s">
        <v>76</v>
      </c>
    </row>
    <row r="31" spans="1:20" ht="13.5">
      <c r="A31" s="61">
        <f t="shared" si="3"/>
        <v>168</v>
      </c>
      <c r="B31" s="167" t="str">
        <f t="shared" si="0"/>
        <v>****</v>
      </c>
      <c r="C31" s="167"/>
      <c r="D31" s="167"/>
      <c r="E31" s="168"/>
      <c r="F31" s="63">
        <v>34</v>
      </c>
      <c r="G31" s="67">
        <v>85</v>
      </c>
      <c r="H31" s="65">
        <v>60</v>
      </c>
      <c r="I31" s="173" t="str">
        <f t="shared" si="1"/>
        <v>****※**</v>
      </c>
      <c r="J31" s="174"/>
      <c r="K31" s="174"/>
      <c r="L31" s="174"/>
      <c r="M31" s="61">
        <f t="shared" si="2"/>
        <v>354</v>
      </c>
      <c r="P31" s="18">
        <v>190</v>
      </c>
      <c r="Q31" s="71" t="s">
        <v>77</v>
      </c>
      <c r="R31" s="69"/>
      <c r="S31" s="18">
        <v>190</v>
      </c>
      <c r="T31" s="75" t="s">
        <v>111</v>
      </c>
    </row>
    <row r="32" spans="1:20" ht="13.5">
      <c r="A32">
        <f t="shared" si="3"/>
        <v>193</v>
      </c>
      <c r="B32" s="165" t="str">
        <f t="shared" si="0"/>
        <v>***</v>
      </c>
      <c r="C32" s="165"/>
      <c r="D32" s="165"/>
      <c r="E32" s="166"/>
      <c r="F32" s="62">
        <v>25</v>
      </c>
      <c r="G32" s="66">
        <v>84</v>
      </c>
      <c r="H32" s="64">
        <v>52</v>
      </c>
      <c r="I32" s="175" t="str">
        <f t="shared" si="1"/>
        <v>****※*</v>
      </c>
      <c r="J32" s="176"/>
      <c r="K32" s="176"/>
      <c r="L32" s="176"/>
      <c r="M32" s="68">
        <f t="shared" si="2"/>
        <v>406</v>
      </c>
      <c r="P32" s="18">
        <v>200</v>
      </c>
      <c r="Q32" s="71" t="s">
        <v>78</v>
      </c>
      <c r="R32" s="69"/>
      <c r="S32" s="18">
        <v>200</v>
      </c>
      <c r="T32" s="75" t="s">
        <v>112</v>
      </c>
    </row>
    <row r="33" spans="1:20" ht="13.5">
      <c r="A33">
        <f t="shared" si="3"/>
        <v>230</v>
      </c>
      <c r="B33" s="165" t="str">
        <f t="shared" si="0"/>
        <v>****</v>
      </c>
      <c r="C33" s="165"/>
      <c r="D33" s="165"/>
      <c r="E33" s="166"/>
      <c r="F33" s="62">
        <v>37</v>
      </c>
      <c r="G33" s="66">
        <v>83</v>
      </c>
      <c r="H33" s="64">
        <v>47</v>
      </c>
      <c r="I33" s="177" t="str">
        <f t="shared" si="1"/>
        <v>****※</v>
      </c>
      <c r="J33" s="172"/>
      <c r="K33" s="172"/>
      <c r="L33" s="172"/>
      <c r="M33" s="47">
        <f t="shared" si="2"/>
        <v>453</v>
      </c>
      <c r="P33" s="18">
        <v>210</v>
      </c>
      <c r="Q33" s="71" t="s">
        <v>79</v>
      </c>
      <c r="R33" s="69"/>
      <c r="S33" s="18">
        <v>210</v>
      </c>
      <c r="T33" s="75" t="s">
        <v>113</v>
      </c>
    </row>
    <row r="34" spans="1:20" ht="13.5">
      <c r="A34">
        <f t="shared" si="3"/>
        <v>267</v>
      </c>
      <c r="B34" s="165" t="str">
        <f t="shared" si="0"/>
        <v>****</v>
      </c>
      <c r="C34" s="165"/>
      <c r="D34" s="165"/>
      <c r="E34" s="166"/>
      <c r="F34" s="62">
        <v>37</v>
      </c>
      <c r="G34" s="66">
        <v>82</v>
      </c>
      <c r="H34" s="64">
        <v>71</v>
      </c>
      <c r="I34" s="177" t="str">
        <f t="shared" si="1"/>
        <v>****※***</v>
      </c>
      <c r="J34" s="172"/>
      <c r="K34" s="172"/>
      <c r="L34" s="172"/>
      <c r="M34" s="47">
        <f t="shared" si="2"/>
        <v>524</v>
      </c>
      <c r="P34" s="18">
        <v>220</v>
      </c>
      <c r="Q34" s="71" t="s">
        <v>80</v>
      </c>
      <c r="R34" s="69"/>
      <c r="S34" s="18">
        <v>220</v>
      </c>
      <c r="T34" s="75" t="s">
        <v>114</v>
      </c>
    </row>
    <row r="35" spans="1:20" ht="13.5">
      <c r="A35">
        <f t="shared" si="3"/>
        <v>291</v>
      </c>
      <c r="B35" s="165" t="str">
        <f t="shared" si="0"/>
        <v>***</v>
      </c>
      <c r="C35" s="165"/>
      <c r="D35" s="165"/>
      <c r="E35" s="166"/>
      <c r="F35" s="62">
        <v>24</v>
      </c>
      <c r="G35" s="66">
        <v>81</v>
      </c>
      <c r="H35" s="64">
        <v>90</v>
      </c>
      <c r="I35" s="177" t="str">
        <f t="shared" si="1"/>
        <v>****※****※</v>
      </c>
      <c r="J35" s="172"/>
      <c r="K35" s="172"/>
      <c r="L35" s="172"/>
      <c r="M35" s="47">
        <f t="shared" si="2"/>
        <v>614</v>
      </c>
      <c r="P35" s="18">
        <v>230</v>
      </c>
      <c r="Q35" s="71" t="s">
        <v>81</v>
      </c>
      <c r="R35" s="69"/>
      <c r="S35" s="18">
        <v>230</v>
      </c>
      <c r="T35" s="75" t="s">
        <v>81</v>
      </c>
    </row>
    <row r="36" spans="1:20" ht="13.5">
      <c r="A36" s="61">
        <f t="shared" si="3"/>
        <v>343</v>
      </c>
      <c r="B36" s="167" t="str">
        <f t="shared" si="0"/>
        <v>*※****</v>
      </c>
      <c r="C36" s="167"/>
      <c r="D36" s="167"/>
      <c r="E36" s="168"/>
      <c r="F36" s="63">
        <v>52</v>
      </c>
      <c r="G36" s="67">
        <v>80</v>
      </c>
      <c r="H36" s="65">
        <v>94</v>
      </c>
      <c r="I36" s="173" t="str">
        <f t="shared" si="1"/>
        <v>****※****※</v>
      </c>
      <c r="J36" s="174"/>
      <c r="K36" s="174"/>
      <c r="L36" s="174"/>
      <c r="M36" s="61">
        <f t="shared" si="2"/>
        <v>708</v>
      </c>
      <c r="P36" s="18">
        <v>240</v>
      </c>
      <c r="Q36" s="71" t="s">
        <v>82</v>
      </c>
      <c r="R36" s="69"/>
      <c r="S36" s="18">
        <v>240</v>
      </c>
      <c r="T36" s="75" t="s">
        <v>115</v>
      </c>
    </row>
    <row r="37" spans="1:20" ht="13.5">
      <c r="A37">
        <f t="shared" si="3"/>
        <v>396</v>
      </c>
      <c r="B37" s="165" t="str">
        <f t="shared" si="0"/>
        <v>*※****</v>
      </c>
      <c r="C37" s="165"/>
      <c r="D37" s="165"/>
      <c r="E37" s="166"/>
      <c r="F37" s="62">
        <v>53</v>
      </c>
      <c r="G37" s="66">
        <v>79</v>
      </c>
      <c r="H37" s="64">
        <v>91</v>
      </c>
      <c r="I37" s="175" t="str">
        <f t="shared" si="1"/>
        <v>****※****※</v>
      </c>
      <c r="J37" s="176"/>
      <c r="K37" s="176"/>
      <c r="L37" s="176"/>
      <c r="M37" s="68">
        <f t="shared" si="2"/>
        <v>799</v>
      </c>
      <c r="P37" s="18">
        <v>250</v>
      </c>
      <c r="Q37" s="71" t="s">
        <v>83</v>
      </c>
      <c r="R37" s="69"/>
      <c r="S37" s="18">
        <v>250</v>
      </c>
      <c r="T37" s="75" t="s">
        <v>116</v>
      </c>
    </row>
    <row r="38" spans="1:20" ht="13.5">
      <c r="A38">
        <f t="shared" si="3"/>
        <v>451</v>
      </c>
      <c r="B38" s="165" t="str">
        <f t="shared" si="0"/>
        <v>*※****</v>
      </c>
      <c r="C38" s="165"/>
      <c r="D38" s="165"/>
      <c r="E38" s="166"/>
      <c r="F38" s="62">
        <v>55</v>
      </c>
      <c r="G38" s="66">
        <v>78</v>
      </c>
      <c r="H38" s="64">
        <v>97</v>
      </c>
      <c r="I38" s="177" t="str">
        <f t="shared" si="1"/>
        <v>****※****※</v>
      </c>
      <c r="J38" s="172"/>
      <c r="K38" s="172"/>
      <c r="L38" s="172"/>
      <c r="M38" s="47">
        <f t="shared" si="2"/>
        <v>896</v>
      </c>
      <c r="P38" s="18">
        <v>260</v>
      </c>
      <c r="Q38" s="71" t="s">
        <v>84</v>
      </c>
      <c r="R38" s="69"/>
      <c r="S38" s="18">
        <v>260</v>
      </c>
      <c r="T38" s="75" t="s">
        <v>117</v>
      </c>
    </row>
    <row r="39" spans="1:20" ht="13.5">
      <c r="A39">
        <f t="shared" si="3"/>
        <v>512</v>
      </c>
      <c r="B39" s="165" t="str">
        <f t="shared" si="0"/>
        <v>**※****</v>
      </c>
      <c r="C39" s="165"/>
      <c r="D39" s="165"/>
      <c r="E39" s="166"/>
      <c r="F39" s="62">
        <v>61</v>
      </c>
      <c r="G39" s="66">
        <v>77</v>
      </c>
      <c r="H39" s="64">
        <v>99</v>
      </c>
      <c r="I39" s="177" t="str">
        <f t="shared" si="1"/>
        <v>****※****※</v>
      </c>
      <c r="J39" s="172"/>
      <c r="K39" s="172"/>
      <c r="L39" s="172"/>
      <c r="M39" s="47">
        <f t="shared" si="2"/>
        <v>995</v>
      </c>
      <c r="P39" s="18">
        <v>270</v>
      </c>
      <c r="Q39" s="71" t="s">
        <v>85</v>
      </c>
      <c r="R39" s="69"/>
      <c r="S39" s="18">
        <v>270</v>
      </c>
      <c r="T39" s="75" t="s">
        <v>118</v>
      </c>
    </row>
    <row r="40" spans="1:20" ht="13.5">
      <c r="A40">
        <f t="shared" si="3"/>
        <v>587</v>
      </c>
      <c r="B40" s="165" t="str">
        <f t="shared" si="0"/>
        <v>***※****</v>
      </c>
      <c r="C40" s="165"/>
      <c r="D40" s="165"/>
      <c r="E40" s="166"/>
      <c r="F40" s="62">
        <v>75</v>
      </c>
      <c r="G40" s="66">
        <v>76</v>
      </c>
      <c r="H40" s="64">
        <v>84</v>
      </c>
      <c r="I40" s="177" t="str">
        <f t="shared" si="1"/>
        <v>****※****</v>
      </c>
      <c r="J40" s="172"/>
      <c r="K40" s="172"/>
      <c r="L40" s="172"/>
      <c r="M40" s="47">
        <f t="shared" si="2"/>
        <v>1079</v>
      </c>
      <c r="P40" s="18">
        <v>280</v>
      </c>
      <c r="Q40" s="71" t="s">
        <v>86</v>
      </c>
      <c r="R40" s="69"/>
      <c r="S40" s="18">
        <v>280</v>
      </c>
      <c r="T40" s="75" t="s">
        <v>86</v>
      </c>
    </row>
    <row r="41" spans="1:20" ht="13.5">
      <c r="A41" s="61">
        <f t="shared" si="3"/>
        <v>680</v>
      </c>
      <c r="B41" s="167" t="str">
        <f t="shared" si="0"/>
        <v>※****※****</v>
      </c>
      <c r="C41" s="167"/>
      <c r="D41" s="167"/>
      <c r="E41" s="168"/>
      <c r="F41" s="63">
        <v>93</v>
      </c>
      <c r="G41" s="67">
        <v>75</v>
      </c>
      <c r="H41" s="65">
        <v>130</v>
      </c>
      <c r="I41" s="173" t="str">
        <f t="shared" si="1"/>
        <v>****※****※****</v>
      </c>
      <c r="J41" s="174"/>
      <c r="K41" s="174"/>
      <c r="L41" s="174"/>
      <c r="M41" s="61">
        <f t="shared" si="2"/>
        <v>1209</v>
      </c>
      <c r="P41" s="18">
        <v>290</v>
      </c>
      <c r="Q41" s="71" t="s">
        <v>87</v>
      </c>
      <c r="R41" s="69"/>
      <c r="S41" s="18">
        <v>290</v>
      </c>
      <c r="T41" s="75" t="s">
        <v>119</v>
      </c>
    </row>
    <row r="42" spans="1:20" ht="13.5">
      <c r="A42">
        <f t="shared" si="3"/>
        <v>775</v>
      </c>
      <c r="B42" s="165" t="str">
        <f t="shared" si="0"/>
        <v>※****※****</v>
      </c>
      <c r="C42" s="165"/>
      <c r="D42" s="165"/>
      <c r="E42" s="166"/>
      <c r="F42" s="62">
        <v>95</v>
      </c>
      <c r="G42" s="66">
        <v>74</v>
      </c>
      <c r="H42" s="64">
        <v>118</v>
      </c>
      <c r="I42" s="175" t="str">
        <f t="shared" si="1"/>
        <v>****※****※**</v>
      </c>
      <c r="J42" s="176"/>
      <c r="K42" s="176"/>
      <c r="L42" s="176"/>
      <c r="M42" s="68">
        <f t="shared" si="2"/>
        <v>1327</v>
      </c>
      <c r="P42" s="18">
        <v>300</v>
      </c>
      <c r="Q42" s="71" t="s">
        <v>88</v>
      </c>
      <c r="R42" s="69"/>
      <c r="S42" s="18">
        <v>300</v>
      </c>
      <c r="T42" s="75" t="s">
        <v>120</v>
      </c>
    </row>
    <row r="43" spans="1:20" ht="13.5">
      <c r="A43">
        <f t="shared" si="3"/>
        <v>885</v>
      </c>
      <c r="B43" s="165" t="str">
        <f t="shared" si="0"/>
        <v>**※****※****</v>
      </c>
      <c r="C43" s="165"/>
      <c r="D43" s="165"/>
      <c r="E43" s="166"/>
      <c r="F43" s="62">
        <v>110</v>
      </c>
      <c r="G43" s="66">
        <v>73</v>
      </c>
      <c r="H43" s="64">
        <v>121</v>
      </c>
      <c r="I43" s="177" t="str">
        <f t="shared" si="1"/>
        <v>****※****※***</v>
      </c>
      <c r="J43" s="172"/>
      <c r="K43" s="172"/>
      <c r="L43" s="172"/>
      <c r="M43" s="47">
        <f t="shared" si="2"/>
        <v>1448</v>
      </c>
      <c r="P43" s="18">
        <v>310</v>
      </c>
      <c r="Q43" s="71" t="s">
        <v>89</v>
      </c>
      <c r="R43" s="69"/>
      <c r="S43" s="18">
        <v>310</v>
      </c>
      <c r="T43" s="75" t="s">
        <v>121</v>
      </c>
    </row>
    <row r="44" spans="1:20" ht="13.5">
      <c r="A44">
        <f t="shared" si="3"/>
        <v>1007</v>
      </c>
      <c r="B44" s="165" t="str">
        <f aca="true" t="shared" si="4" ref="B44:B75">IF(F44=0,"",(LOOKUP(F44,男)))</f>
        <v>***※****※****</v>
      </c>
      <c r="C44" s="165"/>
      <c r="D44" s="165"/>
      <c r="E44" s="166"/>
      <c r="F44" s="62">
        <v>122</v>
      </c>
      <c r="G44" s="66">
        <v>72</v>
      </c>
      <c r="H44" s="64">
        <v>143</v>
      </c>
      <c r="I44" s="177" t="str">
        <f aca="true" t="shared" si="5" ref="I44:I75">IF(H44=0,"",(LOOKUP(H44,女)))</f>
        <v>****※****※****※</v>
      </c>
      <c r="J44" s="172"/>
      <c r="K44" s="172"/>
      <c r="L44" s="172"/>
      <c r="M44" s="47">
        <f t="shared" si="2"/>
        <v>1591</v>
      </c>
      <c r="P44" s="18">
        <v>320</v>
      </c>
      <c r="Q44" s="71" t="s">
        <v>90</v>
      </c>
      <c r="R44" s="69"/>
      <c r="S44" s="18">
        <v>320</v>
      </c>
      <c r="T44" s="75" t="s">
        <v>122</v>
      </c>
    </row>
    <row r="45" spans="1:20" ht="13.5">
      <c r="A45">
        <f t="shared" si="3"/>
        <v>1138</v>
      </c>
      <c r="B45" s="165" t="str">
        <f t="shared" si="4"/>
        <v>****※****※****</v>
      </c>
      <c r="C45" s="165"/>
      <c r="D45" s="165"/>
      <c r="E45" s="166"/>
      <c r="F45" s="62">
        <v>131</v>
      </c>
      <c r="G45" s="66">
        <v>71</v>
      </c>
      <c r="H45" s="64">
        <v>125</v>
      </c>
      <c r="I45" s="177" t="str">
        <f t="shared" si="5"/>
        <v>****※****※***</v>
      </c>
      <c r="J45" s="172"/>
      <c r="K45" s="172"/>
      <c r="L45" s="172"/>
      <c r="M45" s="47">
        <f t="shared" si="2"/>
        <v>1716</v>
      </c>
      <c r="P45" s="18">
        <v>330</v>
      </c>
      <c r="Q45" s="71" t="s">
        <v>91</v>
      </c>
      <c r="R45" s="69"/>
      <c r="S45" s="18">
        <v>330</v>
      </c>
      <c r="T45" s="75" t="s">
        <v>91</v>
      </c>
    </row>
    <row r="46" spans="1:20" ht="13.5">
      <c r="A46" s="61">
        <f t="shared" si="3"/>
        <v>1253</v>
      </c>
      <c r="B46" s="167" t="str">
        <f t="shared" si="4"/>
        <v>**※****※****</v>
      </c>
      <c r="C46" s="167"/>
      <c r="D46" s="167"/>
      <c r="E46" s="168"/>
      <c r="F46" s="63">
        <v>115</v>
      </c>
      <c r="G46" s="67">
        <v>70</v>
      </c>
      <c r="H46" s="65">
        <v>130</v>
      </c>
      <c r="I46" s="173" t="str">
        <f t="shared" si="5"/>
        <v>****※****※****</v>
      </c>
      <c r="J46" s="174"/>
      <c r="K46" s="174"/>
      <c r="L46" s="174"/>
      <c r="M46" s="61">
        <f t="shared" si="2"/>
        <v>1846</v>
      </c>
      <c r="P46" s="18">
        <v>340</v>
      </c>
      <c r="Q46" s="71" t="s">
        <v>92</v>
      </c>
      <c r="R46" s="69"/>
      <c r="S46" s="18">
        <v>340</v>
      </c>
      <c r="T46" s="75" t="s">
        <v>123</v>
      </c>
    </row>
    <row r="47" spans="1:20" ht="13.5">
      <c r="A47">
        <f t="shared" si="3"/>
        <v>1373</v>
      </c>
      <c r="B47" s="165" t="str">
        <f t="shared" si="4"/>
        <v>***※****※****</v>
      </c>
      <c r="C47" s="165"/>
      <c r="D47" s="165"/>
      <c r="E47" s="166"/>
      <c r="F47" s="62">
        <v>120</v>
      </c>
      <c r="G47" s="66">
        <v>69</v>
      </c>
      <c r="H47" s="64">
        <v>134</v>
      </c>
      <c r="I47" s="175" t="str">
        <f t="shared" si="5"/>
        <v>****※****※****</v>
      </c>
      <c r="J47" s="176"/>
      <c r="K47" s="176"/>
      <c r="L47" s="176"/>
      <c r="M47" s="68">
        <f t="shared" si="2"/>
        <v>1980</v>
      </c>
      <c r="P47" s="18">
        <v>350</v>
      </c>
      <c r="Q47" s="71" t="s">
        <v>93</v>
      </c>
      <c r="R47" s="69"/>
      <c r="S47" s="18">
        <v>350</v>
      </c>
      <c r="T47" s="75" t="s">
        <v>124</v>
      </c>
    </row>
    <row r="48" spans="1:20" ht="13.5">
      <c r="A48">
        <f t="shared" si="3"/>
        <v>1508</v>
      </c>
      <c r="B48" s="165" t="str">
        <f t="shared" si="4"/>
        <v>****※****※****</v>
      </c>
      <c r="C48" s="165"/>
      <c r="D48" s="165"/>
      <c r="E48" s="166"/>
      <c r="F48" s="62">
        <v>135</v>
      </c>
      <c r="G48" s="66">
        <v>68</v>
      </c>
      <c r="H48" s="64">
        <v>152</v>
      </c>
      <c r="I48" s="177" t="str">
        <f t="shared" si="5"/>
        <v>****※****※****※*</v>
      </c>
      <c r="J48" s="172"/>
      <c r="K48" s="172"/>
      <c r="L48" s="172"/>
      <c r="M48" s="47">
        <f t="shared" si="2"/>
        <v>2132</v>
      </c>
      <c r="P48" s="18">
        <v>360</v>
      </c>
      <c r="Q48" s="71" t="s">
        <v>94</v>
      </c>
      <c r="R48" s="69"/>
      <c r="S48" s="18">
        <v>360</v>
      </c>
      <c r="T48" s="75" t="s">
        <v>125</v>
      </c>
    </row>
    <row r="49" spans="1:20" ht="13.5">
      <c r="A49">
        <f t="shared" si="3"/>
        <v>1628</v>
      </c>
      <c r="B49" s="165" t="str">
        <f t="shared" si="4"/>
        <v>***※****※****</v>
      </c>
      <c r="C49" s="165"/>
      <c r="D49" s="165"/>
      <c r="E49" s="166"/>
      <c r="F49" s="62">
        <v>120</v>
      </c>
      <c r="G49" s="66">
        <v>67</v>
      </c>
      <c r="H49" s="64">
        <v>161</v>
      </c>
      <c r="I49" s="177" t="str">
        <f t="shared" si="5"/>
        <v>****※****※****※**</v>
      </c>
      <c r="J49" s="172"/>
      <c r="K49" s="172"/>
      <c r="L49" s="172"/>
      <c r="M49" s="47">
        <f t="shared" si="2"/>
        <v>2293</v>
      </c>
      <c r="P49" s="18">
        <v>370</v>
      </c>
      <c r="Q49" s="71" t="s">
        <v>95</v>
      </c>
      <c r="R49" s="69"/>
      <c r="S49" s="18">
        <v>370</v>
      </c>
      <c r="T49" s="75" t="s">
        <v>126</v>
      </c>
    </row>
    <row r="50" spans="1:20" ht="13.5">
      <c r="A50">
        <f t="shared" si="3"/>
        <v>1764</v>
      </c>
      <c r="B50" s="165" t="str">
        <f t="shared" si="4"/>
        <v>****※****※****</v>
      </c>
      <c r="C50" s="165"/>
      <c r="D50" s="165"/>
      <c r="E50" s="166"/>
      <c r="F50" s="62">
        <v>136</v>
      </c>
      <c r="G50" s="66">
        <v>66</v>
      </c>
      <c r="H50" s="64">
        <v>144</v>
      </c>
      <c r="I50" s="177" t="str">
        <f t="shared" si="5"/>
        <v>****※****※****※</v>
      </c>
      <c r="J50" s="172"/>
      <c r="K50" s="172"/>
      <c r="L50" s="172"/>
      <c r="M50" s="47">
        <f t="shared" si="2"/>
        <v>2437</v>
      </c>
      <c r="P50" s="18">
        <v>380</v>
      </c>
      <c r="Q50" s="71" t="s">
        <v>96</v>
      </c>
      <c r="R50" s="69"/>
      <c r="S50" s="18">
        <v>380</v>
      </c>
      <c r="T50" s="75" t="s">
        <v>96</v>
      </c>
    </row>
    <row r="51" spans="1:20" ht="14.25" thickBot="1">
      <c r="A51" s="61">
        <f t="shared" si="3"/>
        <v>1935</v>
      </c>
      <c r="B51" s="167" t="str">
        <f t="shared" si="4"/>
        <v>***※****※****※****</v>
      </c>
      <c r="C51" s="167"/>
      <c r="D51" s="167"/>
      <c r="E51" s="168"/>
      <c r="F51" s="63">
        <v>171</v>
      </c>
      <c r="G51" s="67">
        <v>65</v>
      </c>
      <c r="H51" s="65">
        <v>168</v>
      </c>
      <c r="I51" s="173" t="str">
        <f t="shared" si="5"/>
        <v>****※****※****※**</v>
      </c>
      <c r="J51" s="174"/>
      <c r="K51" s="174"/>
      <c r="L51" s="174"/>
      <c r="M51" s="61">
        <f t="shared" si="2"/>
        <v>2605</v>
      </c>
      <c r="P51" s="12">
        <v>390</v>
      </c>
      <c r="Q51" s="72" t="s">
        <v>97</v>
      </c>
      <c r="R51" s="69"/>
      <c r="S51" s="12">
        <v>390</v>
      </c>
      <c r="T51" s="76" t="s">
        <v>127</v>
      </c>
    </row>
    <row r="52" spans="1:20" ht="13.5">
      <c r="A52">
        <f t="shared" si="3"/>
        <v>2086</v>
      </c>
      <c r="B52" s="165" t="str">
        <f t="shared" si="4"/>
        <v>*※****※****※****</v>
      </c>
      <c r="C52" s="165"/>
      <c r="D52" s="165"/>
      <c r="E52" s="166"/>
      <c r="F52" s="62">
        <v>151</v>
      </c>
      <c r="G52" s="66">
        <v>64</v>
      </c>
      <c r="H52" s="64">
        <v>155</v>
      </c>
      <c r="I52" s="175" t="str">
        <f t="shared" si="5"/>
        <v>****※****※****※*</v>
      </c>
      <c r="J52" s="176"/>
      <c r="K52" s="176"/>
      <c r="L52" s="176"/>
      <c r="M52" s="68">
        <f t="shared" si="2"/>
        <v>2760</v>
      </c>
      <c r="R52" s="69"/>
      <c r="S52" s="69"/>
      <c r="T52" s="69"/>
    </row>
    <row r="53" spans="1:13" ht="13.5">
      <c r="A53">
        <f t="shared" si="3"/>
        <v>2214</v>
      </c>
      <c r="B53" s="165" t="str">
        <f t="shared" si="4"/>
        <v>***※****※****</v>
      </c>
      <c r="C53" s="165"/>
      <c r="D53" s="165"/>
      <c r="E53" s="166"/>
      <c r="F53" s="62">
        <v>128</v>
      </c>
      <c r="G53" s="66">
        <v>63</v>
      </c>
      <c r="H53" s="64">
        <v>161</v>
      </c>
      <c r="I53" s="177" t="str">
        <f t="shared" si="5"/>
        <v>****※****※****※**</v>
      </c>
      <c r="J53" s="172"/>
      <c r="K53" s="172"/>
      <c r="L53" s="172"/>
      <c r="M53" s="47">
        <f t="shared" si="2"/>
        <v>2921</v>
      </c>
    </row>
    <row r="54" spans="1:13" ht="13.5">
      <c r="A54">
        <f t="shared" si="3"/>
        <v>2378</v>
      </c>
      <c r="B54" s="165" t="str">
        <f t="shared" si="4"/>
        <v>**※****※****※****</v>
      </c>
      <c r="C54" s="165"/>
      <c r="D54" s="165"/>
      <c r="E54" s="166"/>
      <c r="F54" s="62">
        <v>164</v>
      </c>
      <c r="G54" s="66">
        <v>62</v>
      </c>
      <c r="H54" s="64">
        <v>177</v>
      </c>
      <c r="I54" s="177" t="str">
        <f t="shared" si="5"/>
        <v>****※****※****※***</v>
      </c>
      <c r="J54" s="172"/>
      <c r="K54" s="172"/>
      <c r="L54" s="172"/>
      <c r="M54" s="47">
        <f t="shared" si="2"/>
        <v>3098</v>
      </c>
    </row>
    <row r="55" spans="1:13" ht="13.5">
      <c r="A55">
        <f t="shared" si="3"/>
        <v>2601</v>
      </c>
      <c r="B55" s="165" t="str">
        <f t="shared" si="4"/>
        <v>***※****※****※****※****</v>
      </c>
      <c r="C55" s="165"/>
      <c r="D55" s="165"/>
      <c r="E55" s="166"/>
      <c r="F55" s="62">
        <v>223</v>
      </c>
      <c r="G55" s="66">
        <v>61</v>
      </c>
      <c r="H55" s="64">
        <v>165</v>
      </c>
      <c r="I55" s="177" t="str">
        <f t="shared" si="5"/>
        <v>****※****※****※**</v>
      </c>
      <c r="J55" s="172"/>
      <c r="K55" s="172"/>
      <c r="L55" s="172"/>
      <c r="M55" s="47">
        <f t="shared" si="2"/>
        <v>3263</v>
      </c>
    </row>
    <row r="56" spans="1:13" ht="13.5">
      <c r="A56" s="61">
        <f t="shared" si="3"/>
        <v>2793</v>
      </c>
      <c r="B56" s="167" t="str">
        <f t="shared" si="4"/>
        <v>※****※****※****※****</v>
      </c>
      <c r="C56" s="167"/>
      <c r="D56" s="167"/>
      <c r="E56" s="168"/>
      <c r="F56" s="63">
        <v>192</v>
      </c>
      <c r="G56" s="67">
        <v>60</v>
      </c>
      <c r="H56" s="65">
        <v>186</v>
      </c>
      <c r="I56" s="173" t="str">
        <f t="shared" si="5"/>
        <v>****※****※****※****</v>
      </c>
      <c r="J56" s="174"/>
      <c r="K56" s="174"/>
      <c r="L56" s="174"/>
      <c r="M56" s="61">
        <f t="shared" si="2"/>
        <v>3449</v>
      </c>
    </row>
    <row r="57" spans="1:13" ht="13.5">
      <c r="A57">
        <f t="shared" si="3"/>
        <v>3032</v>
      </c>
      <c r="B57" s="165" t="str">
        <f t="shared" si="4"/>
        <v>****※****※****※****※****</v>
      </c>
      <c r="C57" s="165"/>
      <c r="D57" s="165"/>
      <c r="E57" s="166"/>
      <c r="F57" s="62">
        <v>239</v>
      </c>
      <c r="G57" s="66">
        <v>59</v>
      </c>
      <c r="H57" s="64">
        <v>210</v>
      </c>
      <c r="I57" s="175" t="str">
        <f t="shared" si="5"/>
        <v>****※****※****※****※**</v>
      </c>
      <c r="J57" s="176"/>
      <c r="K57" s="176"/>
      <c r="L57" s="176"/>
      <c r="M57" s="68">
        <f t="shared" si="2"/>
        <v>3659</v>
      </c>
    </row>
    <row r="58" spans="1:13" ht="13.5">
      <c r="A58">
        <f t="shared" si="3"/>
        <v>3236</v>
      </c>
      <c r="B58" s="165" t="str">
        <f t="shared" si="4"/>
        <v>*※****※****※****※****</v>
      </c>
      <c r="C58" s="165"/>
      <c r="D58" s="165"/>
      <c r="E58" s="166"/>
      <c r="F58" s="62">
        <v>204</v>
      </c>
      <c r="G58" s="66">
        <v>58</v>
      </c>
      <c r="H58" s="64">
        <v>188</v>
      </c>
      <c r="I58" s="177" t="str">
        <f t="shared" si="5"/>
        <v>****※****※****※****</v>
      </c>
      <c r="J58" s="172"/>
      <c r="K58" s="172"/>
      <c r="L58" s="172"/>
      <c r="M58" s="47">
        <f t="shared" si="2"/>
        <v>3847</v>
      </c>
    </row>
    <row r="59" spans="1:13" ht="13.5">
      <c r="A59">
        <f t="shared" si="3"/>
        <v>3467</v>
      </c>
      <c r="B59" s="165" t="str">
        <f t="shared" si="4"/>
        <v>****※****※****※****※****</v>
      </c>
      <c r="C59" s="165"/>
      <c r="D59" s="165"/>
      <c r="E59" s="166"/>
      <c r="F59" s="62">
        <v>231</v>
      </c>
      <c r="G59" s="66">
        <v>57</v>
      </c>
      <c r="H59" s="64">
        <v>228</v>
      </c>
      <c r="I59" s="177" t="str">
        <f t="shared" si="5"/>
        <v>****※****※****※****※***</v>
      </c>
      <c r="J59" s="172"/>
      <c r="K59" s="172"/>
      <c r="L59" s="172"/>
      <c r="M59" s="47">
        <f t="shared" si="2"/>
        <v>4075</v>
      </c>
    </row>
    <row r="60" spans="1:13" ht="13.5">
      <c r="A60">
        <f t="shared" si="3"/>
        <v>3662</v>
      </c>
      <c r="B60" s="165" t="str">
        <f t="shared" si="4"/>
        <v>※****※****※****※****</v>
      </c>
      <c r="C60" s="165"/>
      <c r="D60" s="165"/>
      <c r="E60" s="166"/>
      <c r="F60" s="62">
        <v>195</v>
      </c>
      <c r="G60" s="66">
        <v>56</v>
      </c>
      <c r="H60" s="64">
        <v>196</v>
      </c>
      <c r="I60" s="177" t="str">
        <f t="shared" si="5"/>
        <v>****※****※****※****※</v>
      </c>
      <c r="J60" s="172"/>
      <c r="K60" s="172"/>
      <c r="L60" s="172"/>
      <c r="M60" s="47">
        <f t="shared" si="2"/>
        <v>4271</v>
      </c>
    </row>
    <row r="61" spans="1:13" ht="13.5">
      <c r="A61" s="61">
        <f t="shared" si="3"/>
        <v>3869</v>
      </c>
      <c r="B61" s="167" t="str">
        <f t="shared" si="4"/>
        <v>*※****※****※****※****</v>
      </c>
      <c r="C61" s="167"/>
      <c r="D61" s="167"/>
      <c r="E61" s="168"/>
      <c r="F61" s="63">
        <v>207</v>
      </c>
      <c r="G61" s="67">
        <v>55</v>
      </c>
      <c r="H61" s="65">
        <v>150</v>
      </c>
      <c r="I61" s="173" t="str">
        <f t="shared" si="5"/>
        <v>****※****※****※*</v>
      </c>
      <c r="J61" s="174"/>
      <c r="K61" s="174"/>
      <c r="L61" s="174"/>
      <c r="M61" s="61">
        <f t="shared" si="2"/>
        <v>4421</v>
      </c>
    </row>
    <row r="62" spans="1:13" ht="13.5">
      <c r="A62">
        <f t="shared" si="3"/>
        <v>4175</v>
      </c>
      <c r="B62" s="165" t="str">
        <f t="shared" si="4"/>
        <v>*※****※****※****※****※****※****</v>
      </c>
      <c r="C62" s="165"/>
      <c r="D62" s="165"/>
      <c r="E62" s="166"/>
      <c r="F62" s="62">
        <v>306</v>
      </c>
      <c r="G62" s="66">
        <v>54</v>
      </c>
      <c r="H62" s="64">
        <v>272</v>
      </c>
      <c r="I62" s="175" t="str">
        <f t="shared" si="5"/>
        <v>****※****※****※****※****※***</v>
      </c>
      <c r="J62" s="176"/>
      <c r="K62" s="176"/>
      <c r="L62" s="176"/>
      <c r="M62" s="68">
        <f t="shared" si="2"/>
        <v>4693</v>
      </c>
    </row>
    <row r="63" spans="1:13" ht="13.5">
      <c r="A63">
        <f t="shared" si="3"/>
        <v>4527</v>
      </c>
      <c r="B63" s="165" t="str">
        <f t="shared" si="4"/>
        <v>*※****※****※****※****※****※****※****</v>
      </c>
      <c r="C63" s="165"/>
      <c r="D63" s="165"/>
      <c r="E63" s="166"/>
      <c r="F63" s="62">
        <v>352</v>
      </c>
      <c r="G63" s="66">
        <v>53</v>
      </c>
      <c r="H63" s="64">
        <v>283</v>
      </c>
      <c r="I63" s="177" t="str">
        <f t="shared" si="5"/>
        <v>****※****※****※****※****※****</v>
      </c>
      <c r="J63" s="172"/>
      <c r="K63" s="172"/>
      <c r="L63" s="172"/>
      <c r="M63" s="47">
        <f t="shared" si="2"/>
        <v>4976</v>
      </c>
    </row>
    <row r="64" spans="1:13" ht="13.5">
      <c r="A64">
        <f t="shared" si="3"/>
        <v>4807</v>
      </c>
      <c r="B64" s="165" t="str">
        <f t="shared" si="4"/>
        <v>****※****※****※****※****※****</v>
      </c>
      <c r="C64" s="165"/>
      <c r="D64" s="165"/>
      <c r="E64" s="166"/>
      <c r="F64" s="62">
        <v>280</v>
      </c>
      <c r="G64" s="66">
        <v>52</v>
      </c>
      <c r="H64" s="64">
        <v>297</v>
      </c>
      <c r="I64" s="177" t="str">
        <f t="shared" si="5"/>
        <v>****※****※****※****※****※****※</v>
      </c>
      <c r="J64" s="172"/>
      <c r="K64" s="172"/>
      <c r="L64" s="172"/>
      <c r="M64" s="47">
        <f t="shared" si="2"/>
        <v>5273</v>
      </c>
    </row>
    <row r="65" spans="1:13" ht="13.5">
      <c r="A65">
        <f t="shared" si="3"/>
        <v>5095</v>
      </c>
      <c r="B65" s="165" t="str">
        <f t="shared" si="4"/>
        <v>****※****※****※****※****※****</v>
      </c>
      <c r="C65" s="165"/>
      <c r="D65" s="165"/>
      <c r="E65" s="166"/>
      <c r="F65" s="62">
        <v>288</v>
      </c>
      <c r="G65" s="66">
        <v>51</v>
      </c>
      <c r="H65" s="64">
        <v>273</v>
      </c>
      <c r="I65" s="177" t="str">
        <f t="shared" si="5"/>
        <v>****※****※****※****※****※***</v>
      </c>
      <c r="J65" s="172"/>
      <c r="K65" s="172"/>
      <c r="L65" s="172"/>
      <c r="M65" s="47">
        <f t="shared" si="2"/>
        <v>5546</v>
      </c>
    </row>
    <row r="66" spans="1:13" ht="13.5">
      <c r="A66" s="61">
        <f t="shared" si="3"/>
        <v>5342</v>
      </c>
      <c r="B66" s="167" t="str">
        <f t="shared" si="4"/>
        <v>※****※****※****※****※****</v>
      </c>
      <c r="C66" s="167"/>
      <c r="D66" s="167"/>
      <c r="E66" s="168"/>
      <c r="F66" s="63">
        <v>247</v>
      </c>
      <c r="G66" s="67">
        <v>50</v>
      </c>
      <c r="H66" s="65">
        <v>283</v>
      </c>
      <c r="I66" s="173" t="str">
        <f t="shared" si="5"/>
        <v>****※****※****※****※****※****</v>
      </c>
      <c r="J66" s="174"/>
      <c r="K66" s="174"/>
      <c r="L66" s="174"/>
      <c r="M66" s="61">
        <f t="shared" si="2"/>
        <v>5829</v>
      </c>
    </row>
    <row r="67" spans="1:13" ht="13.5">
      <c r="A67">
        <f t="shared" si="3"/>
        <v>5572</v>
      </c>
      <c r="B67" s="165" t="str">
        <f t="shared" si="4"/>
        <v>****※****※****※****※****</v>
      </c>
      <c r="C67" s="165"/>
      <c r="D67" s="165"/>
      <c r="E67" s="166"/>
      <c r="F67" s="62">
        <v>230</v>
      </c>
      <c r="G67" s="66">
        <v>49</v>
      </c>
      <c r="H67" s="64">
        <v>234</v>
      </c>
      <c r="I67" s="175" t="str">
        <f t="shared" si="5"/>
        <v>****※****※****※****※****</v>
      </c>
      <c r="J67" s="176"/>
      <c r="K67" s="176"/>
      <c r="L67" s="176"/>
      <c r="M67" s="68">
        <f t="shared" si="2"/>
        <v>6063</v>
      </c>
    </row>
    <row r="68" spans="1:13" ht="13.5">
      <c r="A68">
        <f t="shared" si="3"/>
        <v>5807</v>
      </c>
      <c r="B68" s="165" t="str">
        <f t="shared" si="4"/>
        <v>****※****※****※****※****</v>
      </c>
      <c r="C68" s="165"/>
      <c r="D68" s="165"/>
      <c r="E68" s="166"/>
      <c r="F68" s="62">
        <v>235</v>
      </c>
      <c r="G68" s="66">
        <v>48</v>
      </c>
      <c r="H68" s="64">
        <v>268</v>
      </c>
      <c r="I68" s="177" t="str">
        <f t="shared" si="5"/>
        <v>****※****※****※****※****※**</v>
      </c>
      <c r="J68" s="172"/>
      <c r="K68" s="172"/>
      <c r="L68" s="172"/>
      <c r="M68" s="47">
        <f t="shared" si="2"/>
        <v>6331</v>
      </c>
    </row>
    <row r="69" spans="1:13" ht="13.5">
      <c r="A69">
        <f t="shared" si="3"/>
        <v>6040</v>
      </c>
      <c r="B69" s="165" t="str">
        <f t="shared" si="4"/>
        <v>****※****※****※****※****</v>
      </c>
      <c r="C69" s="165"/>
      <c r="D69" s="165"/>
      <c r="E69" s="166"/>
      <c r="F69" s="62">
        <v>233</v>
      </c>
      <c r="G69" s="66">
        <v>47</v>
      </c>
      <c r="H69" s="64">
        <v>175</v>
      </c>
      <c r="I69" s="177" t="str">
        <f t="shared" si="5"/>
        <v>****※****※****※***</v>
      </c>
      <c r="J69" s="172"/>
      <c r="K69" s="172"/>
      <c r="L69" s="172"/>
      <c r="M69" s="47">
        <f t="shared" si="2"/>
        <v>6506</v>
      </c>
    </row>
    <row r="70" spans="1:13" ht="13.5">
      <c r="A70">
        <f t="shared" si="3"/>
        <v>6250</v>
      </c>
      <c r="B70" s="165" t="str">
        <f t="shared" si="4"/>
        <v>**※****※****※****※****</v>
      </c>
      <c r="C70" s="165"/>
      <c r="D70" s="165"/>
      <c r="E70" s="166"/>
      <c r="F70" s="62">
        <v>210</v>
      </c>
      <c r="G70" s="66">
        <v>46</v>
      </c>
      <c r="H70" s="64">
        <v>226</v>
      </c>
      <c r="I70" s="177" t="str">
        <f t="shared" si="5"/>
        <v>****※****※****※****※***</v>
      </c>
      <c r="J70" s="172"/>
      <c r="K70" s="172"/>
      <c r="L70" s="172"/>
      <c r="M70" s="47">
        <f t="shared" si="2"/>
        <v>6732</v>
      </c>
    </row>
    <row r="71" spans="1:13" ht="13.5">
      <c r="A71" s="61">
        <f t="shared" si="3"/>
        <v>6443</v>
      </c>
      <c r="B71" s="167" t="str">
        <f t="shared" si="4"/>
        <v>※****※****※****※****</v>
      </c>
      <c r="C71" s="167"/>
      <c r="D71" s="167"/>
      <c r="E71" s="168"/>
      <c r="F71" s="63">
        <v>193</v>
      </c>
      <c r="G71" s="67">
        <v>45</v>
      </c>
      <c r="H71" s="65">
        <v>203</v>
      </c>
      <c r="I71" s="173" t="str">
        <f t="shared" si="5"/>
        <v>****※****※****※****※*</v>
      </c>
      <c r="J71" s="174"/>
      <c r="K71" s="174"/>
      <c r="L71" s="174"/>
      <c r="M71" s="61">
        <f t="shared" si="2"/>
        <v>6935</v>
      </c>
    </row>
    <row r="72" spans="1:13" ht="13.5">
      <c r="A72">
        <f t="shared" si="3"/>
        <v>6630</v>
      </c>
      <c r="B72" s="165" t="str">
        <f t="shared" si="4"/>
        <v>****※****※****※****</v>
      </c>
      <c r="C72" s="165"/>
      <c r="D72" s="165"/>
      <c r="E72" s="166"/>
      <c r="F72" s="62">
        <v>187</v>
      </c>
      <c r="G72" s="66">
        <v>44</v>
      </c>
      <c r="H72" s="64">
        <v>180</v>
      </c>
      <c r="I72" s="175" t="str">
        <f t="shared" si="5"/>
        <v>****※****※****※****</v>
      </c>
      <c r="J72" s="176"/>
      <c r="K72" s="176"/>
      <c r="L72" s="176"/>
      <c r="M72" s="68">
        <f t="shared" si="2"/>
        <v>7115</v>
      </c>
    </row>
    <row r="73" spans="1:13" ht="13.5">
      <c r="A73">
        <f t="shared" si="3"/>
        <v>6829</v>
      </c>
      <c r="B73" s="165" t="str">
        <f t="shared" si="4"/>
        <v>※****※****※****※****</v>
      </c>
      <c r="C73" s="165"/>
      <c r="D73" s="165"/>
      <c r="E73" s="166"/>
      <c r="F73" s="62">
        <v>199</v>
      </c>
      <c r="G73" s="66">
        <v>43</v>
      </c>
      <c r="H73" s="64">
        <v>192</v>
      </c>
      <c r="I73" s="177" t="str">
        <f t="shared" si="5"/>
        <v>****※****※****※****※</v>
      </c>
      <c r="J73" s="172"/>
      <c r="K73" s="172"/>
      <c r="L73" s="172"/>
      <c r="M73" s="47">
        <f t="shared" si="2"/>
        <v>7307</v>
      </c>
    </row>
    <row r="74" spans="1:13" ht="13.5">
      <c r="A74">
        <f t="shared" si="3"/>
        <v>7047</v>
      </c>
      <c r="B74" s="165" t="str">
        <f t="shared" si="4"/>
        <v>**※****※****※****※****</v>
      </c>
      <c r="C74" s="165"/>
      <c r="D74" s="165"/>
      <c r="E74" s="166"/>
      <c r="F74" s="62">
        <v>218</v>
      </c>
      <c r="G74" s="66">
        <v>42</v>
      </c>
      <c r="H74" s="64">
        <v>200</v>
      </c>
      <c r="I74" s="177" t="str">
        <f t="shared" si="5"/>
        <v>****※****※****※****※*</v>
      </c>
      <c r="J74" s="172"/>
      <c r="K74" s="172"/>
      <c r="L74" s="172"/>
      <c r="M74" s="47">
        <f t="shared" si="2"/>
        <v>7507</v>
      </c>
    </row>
    <row r="75" spans="1:13" ht="13.5">
      <c r="A75">
        <f t="shared" si="3"/>
        <v>7256</v>
      </c>
      <c r="B75" s="165" t="str">
        <f t="shared" si="4"/>
        <v>*※****※****※****※****</v>
      </c>
      <c r="C75" s="165"/>
      <c r="D75" s="165"/>
      <c r="E75" s="166"/>
      <c r="F75" s="62">
        <v>209</v>
      </c>
      <c r="G75" s="66">
        <v>41</v>
      </c>
      <c r="H75" s="64">
        <v>210</v>
      </c>
      <c r="I75" s="177" t="str">
        <f t="shared" si="5"/>
        <v>****※****※****※****※**</v>
      </c>
      <c r="J75" s="172"/>
      <c r="K75" s="172"/>
      <c r="L75" s="172"/>
      <c r="M75" s="47">
        <f t="shared" si="2"/>
        <v>7717</v>
      </c>
    </row>
    <row r="76" spans="1:13" ht="13.5">
      <c r="A76" s="61">
        <f t="shared" si="3"/>
        <v>7470</v>
      </c>
      <c r="B76" s="167" t="str">
        <f aca="true" t="shared" si="6" ref="B76:B107">IF(F76=0,"",(LOOKUP(F76,男)))</f>
        <v>**※****※****※****※****</v>
      </c>
      <c r="C76" s="167"/>
      <c r="D76" s="167"/>
      <c r="E76" s="168"/>
      <c r="F76" s="63">
        <v>214</v>
      </c>
      <c r="G76" s="67">
        <v>40</v>
      </c>
      <c r="H76" s="65">
        <v>209</v>
      </c>
      <c r="I76" s="173" t="str">
        <f aca="true" t="shared" si="7" ref="I76:I107">IF(H76=0,"",(LOOKUP(H76,女)))</f>
        <v>****※****※****※****※*</v>
      </c>
      <c r="J76" s="174"/>
      <c r="K76" s="174"/>
      <c r="L76" s="174"/>
      <c r="M76" s="61">
        <f t="shared" si="2"/>
        <v>7926</v>
      </c>
    </row>
    <row r="77" spans="1:13" ht="13.5">
      <c r="A77">
        <f t="shared" si="3"/>
        <v>7691</v>
      </c>
      <c r="B77" s="165" t="str">
        <f t="shared" si="6"/>
        <v>***※****※****※****※****</v>
      </c>
      <c r="C77" s="165"/>
      <c r="D77" s="165"/>
      <c r="E77" s="166"/>
      <c r="F77" s="62">
        <v>221</v>
      </c>
      <c r="G77" s="66">
        <v>39</v>
      </c>
      <c r="H77" s="64">
        <v>210</v>
      </c>
      <c r="I77" s="175" t="str">
        <f t="shared" si="7"/>
        <v>****※****※****※****※**</v>
      </c>
      <c r="J77" s="176"/>
      <c r="K77" s="176"/>
      <c r="L77" s="176"/>
      <c r="M77" s="68">
        <f t="shared" si="2"/>
        <v>8136</v>
      </c>
    </row>
    <row r="78" spans="1:13" ht="13.5">
      <c r="A78">
        <f t="shared" si="3"/>
        <v>7937</v>
      </c>
      <c r="B78" s="165" t="str">
        <f t="shared" si="6"/>
        <v>※****※****※****※****※****</v>
      </c>
      <c r="C78" s="165"/>
      <c r="D78" s="165"/>
      <c r="E78" s="166"/>
      <c r="F78" s="62">
        <v>246</v>
      </c>
      <c r="G78" s="66">
        <v>38</v>
      </c>
      <c r="H78" s="64">
        <v>234</v>
      </c>
      <c r="I78" s="177" t="str">
        <f t="shared" si="7"/>
        <v>****※****※****※****※****</v>
      </c>
      <c r="J78" s="172"/>
      <c r="K78" s="172"/>
      <c r="L78" s="172"/>
      <c r="M78" s="47">
        <f t="shared" si="2"/>
        <v>8370</v>
      </c>
    </row>
    <row r="79" spans="1:13" ht="13.5">
      <c r="A79">
        <f t="shared" si="3"/>
        <v>8184</v>
      </c>
      <c r="B79" s="165" t="str">
        <f t="shared" si="6"/>
        <v>※****※****※****※****※****</v>
      </c>
      <c r="C79" s="165"/>
      <c r="D79" s="165"/>
      <c r="E79" s="166"/>
      <c r="F79" s="62">
        <v>247</v>
      </c>
      <c r="G79" s="66">
        <v>37</v>
      </c>
      <c r="H79" s="64">
        <v>231</v>
      </c>
      <c r="I79" s="177" t="str">
        <f t="shared" si="7"/>
        <v>****※****※****※****※****</v>
      </c>
      <c r="J79" s="172"/>
      <c r="K79" s="172"/>
      <c r="L79" s="172"/>
      <c r="M79" s="47">
        <f t="shared" si="2"/>
        <v>8601</v>
      </c>
    </row>
    <row r="80" spans="1:13" ht="13.5">
      <c r="A80">
        <f t="shared" si="3"/>
        <v>8444</v>
      </c>
      <c r="B80" s="165" t="str">
        <f t="shared" si="6"/>
        <v>**※****※****※****※****※****</v>
      </c>
      <c r="C80" s="165"/>
      <c r="D80" s="165"/>
      <c r="E80" s="166"/>
      <c r="F80" s="62">
        <v>260</v>
      </c>
      <c r="G80" s="66">
        <v>36</v>
      </c>
      <c r="H80" s="64">
        <v>240</v>
      </c>
      <c r="I80" s="177" t="str">
        <f t="shared" si="7"/>
        <v>****※****※****※****※****※</v>
      </c>
      <c r="J80" s="172"/>
      <c r="K80" s="172"/>
      <c r="L80" s="172"/>
      <c r="M80" s="47">
        <f aca="true" t="shared" si="8" ref="M80:M116">M79+H80</f>
        <v>8841</v>
      </c>
    </row>
    <row r="81" spans="1:13" ht="13.5">
      <c r="A81" s="61">
        <f aca="true" t="shared" si="9" ref="A81:A116">A80+F81</f>
        <v>8625</v>
      </c>
      <c r="B81" s="167" t="str">
        <f t="shared" si="6"/>
        <v>****※****※****※****</v>
      </c>
      <c r="C81" s="167"/>
      <c r="D81" s="167"/>
      <c r="E81" s="168"/>
      <c r="F81" s="63">
        <v>181</v>
      </c>
      <c r="G81" s="67">
        <v>35</v>
      </c>
      <c r="H81" s="65">
        <v>177</v>
      </c>
      <c r="I81" s="173" t="str">
        <f t="shared" si="7"/>
        <v>****※****※****※***</v>
      </c>
      <c r="J81" s="174"/>
      <c r="K81" s="174"/>
      <c r="L81" s="174"/>
      <c r="M81" s="61">
        <f t="shared" si="8"/>
        <v>9018</v>
      </c>
    </row>
    <row r="82" spans="1:13" ht="13.5">
      <c r="A82">
        <f t="shared" si="9"/>
        <v>8907</v>
      </c>
      <c r="B82" s="165" t="str">
        <f t="shared" si="6"/>
        <v>****※****※****※****※****※****</v>
      </c>
      <c r="C82" s="165"/>
      <c r="D82" s="165"/>
      <c r="E82" s="166"/>
      <c r="F82" s="62">
        <v>282</v>
      </c>
      <c r="G82" s="66">
        <v>34</v>
      </c>
      <c r="H82" s="64">
        <v>247</v>
      </c>
      <c r="I82" s="175" t="str">
        <f t="shared" si="7"/>
        <v>****※****※****※****※****※</v>
      </c>
      <c r="J82" s="176"/>
      <c r="K82" s="176"/>
      <c r="L82" s="176"/>
      <c r="M82" s="68">
        <f t="shared" si="8"/>
        <v>9265</v>
      </c>
    </row>
    <row r="83" spans="1:13" ht="13.5">
      <c r="A83">
        <f t="shared" si="9"/>
        <v>9206</v>
      </c>
      <c r="B83" s="165" t="str">
        <f t="shared" si="6"/>
        <v>※****※****※****※****※****※****</v>
      </c>
      <c r="C83" s="165"/>
      <c r="D83" s="165"/>
      <c r="E83" s="166"/>
      <c r="F83" s="62">
        <v>299</v>
      </c>
      <c r="G83" s="66">
        <v>33</v>
      </c>
      <c r="H83" s="64">
        <v>210</v>
      </c>
      <c r="I83" s="177" t="str">
        <f t="shared" si="7"/>
        <v>****※****※****※****※**</v>
      </c>
      <c r="J83" s="172"/>
      <c r="K83" s="172"/>
      <c r="L83" s="172"/>
      <c r="M83" s="47">
        <f t="shared" si="8"/>
        <v>9475</v>
      </c>
    </row>
    <row r="84" spans="1:13" ht="13.5">
      <c r="A84">
        <f t="shared" si="9"/>
        <v>9495</v>
      </c>
      <c r="B84" s="165" t="str">
        <f t="shared" si="6"/>
        <v>****※****※****※****※****※****</v>
      </c>
      <c r="C84" s="165"/>
      <c r="D84" s="165"/>
      <c r="E84" s="166"/>
      <c r="F84" s="62">
        <v>289</v>
      </c>
      <c r="G84" s="66">
        <v>32</v>
      </c>
      <c r="H84" s="64">
        <v>258</v>
      </c>
      <c r="I84" s="177" t="str">
        <f t="shared" si="7"/>
        <v>****※****※****※****※****※*</v>
      </c>
      <c r="J84" s="172"/>
      <c r="K84" s="172"/>
      <c r="L84" s="172"/>
      <c r="M84" s="47">
        <f t="shared" si="8"/>
        <v>9733</v>
      </c>
    </row>
    <row r="85" spans="1:13" ht="13.5">
      <c r="A85">
        <f t="shared" si="9"/>
        <v>9770</v>
      </c>
      <c r="B85" s="165" t="str">
        <f t="shared" si="6"/>
        <v>***※****※****※****※****※****</v>
      </c>
      <c r="C85" s="165"/>
      <c r="D85" s="165"/>
      <c r="E85" s="166"/>
      <c r="F85" s="62">
        <v>275</v>
      </c>
      <c r="G85" s="66">
        <v>31</v>
      </c>
      <c r="H85" s="64">
        <v>261</v>
      </c>
      <c r="I85" s="177" t="str">
        <f t="shared" si="7"/>
        <v>****※****※****※****※****※**</v>
      </c>
      <c r="J85" s="172"/>
      <c r="K85" s="172"/>
      <c r="L85" s="172"/>
      <c r="M85" s="47">
        <f t="shared" si="8"/>
        <v>9994</v>
      </c>
    </row>
    <row r="86" spans="1:13" ht="13.5">
      <c r="A86" s="61">
        <f t="shared" si="9"/>
        <v>10081</v>
      </c>
      <c r="B86" s="167" t="str">
        <f t="shared" si="6"/>
        <v>**※****※****※****※****※****※****</v>
      </c>
      <c r="C86" s="167"/>
      <c r="D86" s="167"/>
      <c r="E86" s="168"/>
      <c r="F86" s="63">
        <v>311</v>
      </c>
      <c r="G86" s="67">
        <v>30</v>
      </c>
      <c r="H86" s="65">
        <v>283</v>
      </c>
      <c r="I86" s="173" t="str">
        <f t="shared" si="7"/>
        <v>****※****※****※****※****※****</v>
      </c>
      <c r="J86" s="174"/>
      <c r="K86" s="174"/>
      <c r="L86" s="174"/>
      <c r="M86" s="61">
        <f t="shared" si="8"/>
        <v>10277</v>
      </c>
    </row>
    <row r="87" spans="1:13" ht="13.5">
      <c r="A87">
        <f t="shared" si="9"/>
        <v>10432</v>
      </c>
      <c r="B87" s="165" t="str">
        <f t="shared" si="6"/>
        <v>*※****※****※****※****※****※****※****</v>
      </c>
      <c r="C87" s="165"/>
      <c r="D87" s="165"/>
      <c r="E87" s="166"/>
      <c r="F87" s="62">
        <v>351</v>
      </c>
      <c r="G87" s="66">
        <v>29</v>
      </c>
      <c r="H87" s="64">
        <v>292</v>
      </c>
      <c r="I87" s="175" t="str">
        <f t="shared" si="7"/>
        <v>****※****※****※****※****※****※</v>
      </c>
      <c r="J87" s="176"/>
      <c r="K87" s="176"/>
      <c r="L87" s="176"/>
      <c r="M87" s="68">
        <f t="shared" si="8"/>
        <v>10569</v>
      </c>
    </row>
    <row r="88" spans="1:13" ht="13.5">
      <c r="A88">
        <f t="shared" si="9"/>
        <v>10804</v>
      </c>
      <c r="B88" s="165" t="str">
        <f t="shared" si="6"/>
        <v>***※****※****※****※****※****※****※****</v>
      </c>
      <c r="C88" s="165"/>
      <c r="D88" s="165"/>
      <c r="E88" s="166"/>
      <c r="F88" s="62">
        <v>372</v>
      </c>
      <c r="G88" s="66">
        <v>28</v>
      </c>
      <c r="H88" s="64">
        <v>340</v>
      </c>
      <c r="I88" s="177" t="str">
        <f t="shared" si="7"/>
        <v>****※****※****※****※****※****※****※</v>
      </c>
      <c r="J88" s="172"/>
      <c r="K88" s="172"/>
      <c r="L88" s="172"/>
      <c r="M88" s="47">
        <f t="shared" si="8"/>
        <v>10909</v>
      </c>
    </row>
    <row r="89" spans="1:13" ht="13.5">
      <c r="A89">
        <f t="shared" si="9"/>
        <v>11170</v>
      </c>
      <c r="B89" s="165" t="str">
        <f t="shared" si="6"/>
        <v>**※****※****※****※****※****※****※****</v>
      </c>
      <c r="C89" s="165"/>
      <c r="D89" s="165"/>
      <c r="E89" s="166"/>
      <c r="F89" s="62">
        <v>366</v>
      </c>
      <c r="G89" s="66">
        <v>27</v>
      </c>
      <c r="H89" s="64">
        <v>302</v>
      </c>
      <c r="I89" s="177" t="str">
        <f t="shared" si="7"/>
        <v>****※****※****※****※****※****※*</v>
      </c>
      <c r="J89" s="172"/>
      <c r="K89" s="172"/>
      <c r="L89" s="172"/>
      <c r="M89" s="47">
        <f t="shared" si="8"/>
        <v>11211</v>
      </c>
    </row>
    <row r="90" spans="1:13" ht="13.5">
      <c r="A90">
        <f t="shared" si="9"/>
        <v>11473</v>
      </c>
      <c r="B90" s="165" t="str">
        <f t="shared" si="6"/>
        <v>*※****※****※****※****※****※****</v>
      </c>
      <c r="C90" s="165"/>
      <c r="D90" s="165"/>
      <c r="E90" s="166"/>
      <c r="F90" s="62">
        <v>303</v>
      </c>
      <c r="G90" s="66">
        <v>26</v>
      </c>
      <c r="H90" s="64">
        <v>282</v>
      </c>
      <c r="I90" s="177" t="str">
        <f t="shared" si="7"/>
        <v>****※****※****※****※****※****</v>
      </c>
      <c r="J90" s="172"/>
      <c r="K90" s="172"/>
      <c r="L90" s="172"/>
      <c r="M90" s="47">
        <f t="shared" si="8"/>
        <v>11493</v>
      </c>
    </row>
    <row r="91" spans="1:13" ht="13.5">
      <c r="A91" s="61">
        <f t="shared" si="9"/>
        <v>11724</v>
      </c>
      <c r="B91" s="167" t="str">
        <f t="shared" si="6"/>
        <v>*※****※****※****※****※****</v>
      </c>
      <c r="C91" s="167"/>
      <c r="D91" s="167"/>
      <c r="E91" s="168"/>
      <c r="F91" s="63">
        <v>251</v>
      </c>
      <c r="G91" s="67">
        <v>25</v>
      </c>
      <c r="H91" s="65">
        <v>244</v>
      </c>
      <c r="I91" s="173" t="str">
        <f t="shared" si="7"/>
        <v>****※****※****※****※****※</v>
      </c>
      <c r="J91" s="174"/>
      <c r="K91" s="174"/>
      <c r="L91" s="174"/>
      <c r="M91" s="61">
        <f t="shared" si="8"/>
        <v>11737</v>
      </c>
    </row>
    <row r="92" spans="1:13" ht="13.5">
      <c r="A92">
        <f t="shared" si="9"/>
        <v>11976</v>
      </c>
      <c r="B92" s="165" t="str">
        <f t="shared" si="6"/>
        <v>*※****※****※****※****※****</v>
      </c>
      <c r="C92" s="165"/>
      <c r="D92" s="165"/>
      <c r="E92" s="166"/>
      <c r="F92" s="62">
        <v>252</v>
      </c>
      <c r="G92" s="66">
        <v>24</v>
      </c>
      <c r="H92" s="64">
        <v>263</v>
      </c>
      <c r="I92" s="175" t="str">
        <f t="shared" si="7"/>
        <v>****※****※****※****※****※**</v>
      </c>
      <c r="J92" s="176"/>
      <c r="K92" s="176"/>
      <c r="L92" s="176"/>
      <c r="M92" s="68">
        <f t="shared" si="8"/>
        <v>12000</v>
      </c>
    </row>
    <row r="93" spans="1:13" ht="13.5">
      <c r="A93">
        <f t="shared" si="9"/>
        <v>12208</v>
      </c>
      <c r="B93" s="165" t="str">
        <f t="shared" si="6"/>
        <v>****※****※****※****※****</v>
      </c>
      <c r="C93" s="165"/>
      <c r="D93" s="165"/>
      <c r="E93" s="166"/>
      <c r="F93" s="62">
        <v>232</v>
      </c>
      <c r="G93" s="66">
        <v>23</v>
      </c>
      <c r="H93" s="64">
        <v>229</v>
      </c>
      <c r="I93" s="177" t="str">
        <f t="shared" si="7"/>
        <v>****※****※****※****※***</v>
      </c>
      <c r="J93" s="172"/>
      <c r="K93" s="172"/>
      <c r="L93" s="172"/>
      <c r="M93" s="47">
        <f t="shared" si="8"/>
        <v>12229</v>
      </c>
    </row>
    <row r="94" spans="1:13" ht="13.5">
      <c r="A94">
        <f t="shared" si="9"/>
        <v>12472</v>
      </c>
      <c r="B94" s="165" t="str">
        <f t="shared" si="6"/>
        <v>**※****※****※****※****※****</v>
      </c>
      <c r="C94" s="165"/>
      <c r="D94" s="165"/>
      <c r="E94" s="166"/>
      <c r="F94" s="62">
        <v>264</v>
      </c>
      <c r="G94" s="66">
        <v>22</v>
      </c>
      <c r="H94" s="64">
        <v>242</v>
      </c>
      <c r="I94" s="177" t="str">
        <f t="shared" si="7"/>
        <v>****※****※****※****※****※</v>
      </c>
      <c r="J94" s="172"/>
      <c r="K94" s="172"/>
      <c r="L94" s="172"/>
      <c r="M94" s="47">
        <f t="shared" si="8"/>
        <v>12471</v>
      </c>
    </row>
    <row r="95" spans="1:13" ht="13.5">
      <c r="A95">
        <f t="shared" si="9"/>
        <v>12696</v>
      </c>
      <c r="B95" s="165" t="str">
        <f t="shared" si="6"/>
        <v>***※****※****※****※****</v>
      </c>
      <c r="C95" s="165"/>
      <c r="D95" s="165"/>
      <c r="E95" s="166"/>
      <c r="F95" s="62">
        <v>224</v>
      </c>
      <c r="G95" s="66">
        <v>21</v>
      </c>
      <c r="H95" s="64">
        <v>222</v>
      </c>
      <c r="I95" s="177" t="str">
        <f t="shared" si="7"/>
        <v>****※****※****※****※***</v>
      </c>
      <c r="J95" s="172"/>
      <c r="K95" s="172"/>
      <c r="L95" s="172"/>
      <c r="M95" s="47">
        <f t="shared" si="8"/>
        <v>12693</v>
      </c>
    </row>
    <row r="96" spans="1:13" ht="13.5">
      <c r="A96" s="61">
        <f t="shared" si="9"/>
        <v>12930</v>
      </c>
      <c r="B96" s="167" t="str">
        <f t="shared" si="6"/>
        <v>****※****※****※****※****</v>
      </c>
      <c r="C96" s="167"/>
      <c r="D96" s="167"/>
      <c r="E96" s="168"/>
      <c r="F96" s="63">
        <v>234</v>
      </c>
      <c r="G96" s="67">
        <v>20</v>
      </c>
      <c r="H96" s="65">
        <v>220</v>
      </c>
      <c r="I96" s="173" t="str">
        <f t="shared" si="7"/>
        <v>****※****※****※****※***</v>
      </c>
      <c r="J96" s="174"/>
      <c r="K96" s="174"/>
      <c r="L96" s="174"/>
      <c r="M96" s="61">
        <f t="shared" si="8"/>
        <v>12913</v>
      </c>
    </row>
    <row r="97" spans="1:13" ht="13.5">
      <c r="A97">
        <f t="shared" si="9"/>
        <v>13137</v>
      </c>
      <c r="B97" s="165" t="str">
        <f t="shared" si="6"/>
        <v>*※****※****※****※****</v>
      </c>
      <c r="C97" s="165"/>
      <c r="D97" s="165"/>
      <c r="E97" s="166"/>
      <c r="F97" s="62">
        <v>207</v>
      </c>
      <c r="G97" s="66">
        <v>19</v>
      </c>
      <c r="H97" s="64">
        <v>181</v>
      </c>
      <c r="I97" s="175" t="str">
        <f t="shared" si="7"/>
        <v>****※****※****※****</v>
      </c>
      <c r="J97" s="176"/>
      <c r="K97" s="176"/>
      <c r="L97" s="176"/>
      <c r="M97" s="68">
        <f t="shared" si="8"/>
        <v>13094</v>
      </c>
    </row>
    <row r="98" spans="1:13" ht="13.5">
      <c r="A98">
        <f t="shared" si="9"/>
        <v>13363</v>
      </c>
      <c r="B98" s="165" t="str">
        <f t="shared" si="6"/>
        <v>***※****※****※****※****</v>
      </c>
      <c r="C98" s="165"/>
      <c r="D98" s="165"/>
      <c r="E98" s="166"/>
      <c r="F98" s="62">
        <v>226</v>
      </c>
      <c r="G98" s="66">
        <v>18</v>
      </c>
      <c r="H98" s="64">
        <v>164</v>
      </c>
      <c r="I98" s="177" t="str">
        <f t="shared" si="7"/>
        <v>****※****※****※**</v>
      </c>
      <c r="J98" s="172"/>
      <c r="K98" s="172"/>
      <c r="L98" s="172"/>
      <c r="M98" s="47">
        <f t="shared" si="8"/>
        <v>13258</v>
      </c>
    </row>
    <row r="99" spans="1:13" ht="13.5">
      <c r="A99">
        <f t="shared" si="9"/>
        <v>13573</v>
      </c>
      <c r="B99" s="165" t="str">
        <f t="shared" si="6"/>
        <v>**※****※****※****※****</v>
      </c>
      <c r="C99" s="165"/>
      <c r="D99" s="165"/>
      <c r="E99" s="166"/>
      <c r="F99" s="62">
        <v>210</v>
      </c>
      <c r="G99" s="66">
        <v>17</v>
      </c>
      <c r="H99" s="64">
        <v>213</v>
      </c>
      <c r="I99" s="177" t="str">
        <f t="shared" si="7"/>
        <v>****※****※****※****※**</v>
      </c>
      <c r="J99" s="172"/>
      <c r="K99" s="172"/>
      <c r="L99" s="172"/>
      <c r="M99" s="47">
        <f t="shared" si="8"/>
        <v>13471</v>
      </c>
    </row>
    <row r="100" spans="1:13" ht="13.5">
      <c r="A100">
        <f t="shared" si="9"/>
        <v>13769</v>
      </c>
      <c r="B100" s="165" t="str">
        <f t="shared" si="6"/>
        <v>※****※****※****※****</v>
      </c>
      <c r="C100" s="165"/>
      <c r="D100" s="165"/>
      <c r="E100" s="166"/>
      <c r="F100" s="62">
        <v>196</v>
      </c>
      <c r="G100" s="66">
        <v>16</v>
      </c>
      <c r="H100" s="64">
        <v>166</v>
      </c>
      <c r="I100" s="177" t="str">
        <f t="shared" si="7"/>
        <v>****※****※****※**</v>
      </c>
      <c r="J100" s="172"/>
      <c r="K100" s="172"/>
      <c r="L100" s="172"/>
      <c r="M100" s="47">
        <f t="shared" si="8"/>
        <v>13637</v>
      </c>
    </row>
    <row r="101" spans="1:13" ht="13.5">
      <c r="A101" s="61">
        <f t="shared" si="9"/>
        <v>13960</v>
      </c>
      <c r="B101" s="167" t="str">
        <f t="shared" si="6"/>
        <v>※****※****※****※****</v>
      </c>
      <c r="C101" s="167"/>
      <c r="D101" s="167"/>
      <c r="E101" s="168"/>
      <c r="F101" s="63">
        <v>191</v>
      </c>
      <c r="G101" s="67">
        <v>15</v>
      </c>
      <c r="H101" s="65">
        <v>209</v>
      </c>
      <c r="I101" s="173" t="str">
        <f t="shared" si="7"/>
        <v>****※****※****※****※*</v>
      </c>
      <c r="J101" s="174"/>
      <c r="K101" s="174"/>
      <c r="L101" s="174"/>
      <c r="M101" s="61">
        <f t="shared" si="8"/>
        <v>13846</v>
      </c>
    </row>
    <row r="102" spans="1:13" ht="13.5">
      <c r="A102">
        <f t="shared" si="9"/>
        <v>14170</v>
      </c>
      <c r="B102" s="165" t="str">
        <f t="shared" si="6"/>
        <v>**※****※****※****※****</v>
      </c>
      <c r="C102" s="165"/>
      <c r="D102" s="165"/>
      <c r="E102" s="166"/>
      <c r="F102" s="62">
        <v>210</v>
      </c>
      <c r="G102" s="66">
        <v>14</v>
      </c>
      <c r="H102" s="64">
        <v>224</v>
      </c>
      <c r="I102" s="175" t="str">
        <f t="shared" si="7"/>
        <v>****※****※****※****※***</v>
      </c>
      <c r="J102" s="176"/>
      <c r="K102" s="176"/>
      <c r="L102" s="176"/>
      <c r="M102" s="68">
        <f t="shared" si="8"/>
        <v>14070</v>
      </c>
    </row>
    <row r="103" spans="1:13" ht="13.5">
      <c r="A103">
        <f t="shared" si="9"/>
        <v>14366</v>
      </c>
      <c r="B103" s="165" t="str">
        <f>B104</f>
        <v>**※****※****※****※****</v>
      </c>
      <c r="C103" s="165"/>
      <c r="D103" s="165"/>
      <c r="E103" s="166"/>
      <c r="F103" s="62">
        <v>196</v>
      </c>
      <c r="G103" s="66">
        <v>13</v>
      </c>
      <c r="H103" s="64">
        <v>188</v>
      </c>
      <c r="I103" s="177" t="str">
        <f t="shared" si="7"/>
        <v>****※****※****※****</v>
      </c>
      <c r="J103" s="172"/>
      <c r="K103" s="172"/>
      <c r="L103" s="172"/>
      <c r="M103" s="47">
        <f t="shared" si="8"/>
        <v>14258</v>
      </c>
    </row>
    <row r="104" spans="1:13" ht="13.5">
      <c r="A104">
        <f t="shared" si="9"/>
        <v>14580</v>
      </c>
      <c r="B104" s="165" t="str">
        <f t="shared" si="6"/>
        <v>**※****※****※****※****</v>
      </c>
      <c r="C104" s="165"/>
      <c r="D104" s="165"/>
      <c r="E104" s="166"/>
      <c r="F104" s="62">
        <v>214</v>
      </c>
      <c r="G104" s="66">
        <v>12</v>
      </c>
      <c r="H104" s="64">
        <v>188</v>
      </c>
      <c r="I104" s="177" t="str">
        <f t="shared" si="7"/>
        <v>****※****※****※****</v>
      </c>
      <c r="J104" s="172"/>
      <c r="K104" s="172"/>
      <c r="L104" s="172"/>
      <c r="M104" s="47">
        <f t="shared" si="8"/>
        <v>14446</v>
      </c>
    </row>
    <row r="105" spans="1:13" ht="13.5">
      <c r="A105">
        <f t="shared" si="9"/>
        <v>14761</v>
      </c>
      <c r="B105" s="165" t="str">
        <f t="shared" si="6"/>
        <v>****※****※****※****</v>
      </c>
      <c r="C105" s="165"/>
      <c r="D105" s="165"/>
      <c r="E105" s="166"/>
      <c r="F105" s="62">
        <v>181</v>
      </c>
      <c r="G105" s="66">
        <v>11</v>
      </c>
      <c r="H105" s="64">
        <v>182</v>
      </c>
      <c r="I105" s="177" t="str">
        <f t="shared" si="7"/>
        <v>****※****※****※****</v>
      </c>
      <c r="J105" s="172"/>
      <c r="K105" s="172"/>
      <c r="L105" s="172"/>
      <c r="M105" s="47">
        <f t="shared" si="8"/>
        <v>14628</v>
      </c>
    </row>
    <row r="106" spans="1:13" ht="13.5">
      <c r="A106" s="61">
        <f t="shared" si="9"/>
        <v>14966</v>
      </c>
      <c r="B106" s="167" t="str">
        <f t="shared" si="6"/>
        <v>*※****※****※****※****</v>
      </c>
      <c r="C106" s="167"/>
      <c r="D106" s="167"/>
      <c r="E106" s="168"/>
      <c r="F106" s="63">
        <v>205</v>
      </c>
      <c r="G106" s="67">
        <v>10</v>
      </c>
      <c r="H106" s="65">
        <v>194</v>
      </c>
      <c r="I106" s="173" t="str">
        <f t="shared" si="7"/>
        <v>****※****※****※****※</v>
      </c>
      <c r="J106" s="174"/>
      <c r="K106" s="174"/>
      <c r="L106" s="174"/>
      <c r="M106" s="61">
        <f t="shared" si="8"/>
        <v>14822</v>
      </c>
    </row>
    <row r="107" spans="1:13" ht="13.5">
      <c r="A107">
        <f t="shared" si="9"/>
        <v>15146</v>
      </c>
      <c r="B107" s="165" t="str">
        <f t="shared" si="6"/>
        <v>****※****※****※****</v>
      </c>
      <c r="C107" s="165"/>
      <c r="D107" s="165"/>
      <c r="E107" s="166"/>
      <c r="F107" s="62">
        <v>180</v>
      </c>
      <c r="G107" s="66">
        <v>9</v>
      </c>
      <c r="H107" s="64">
        <v>174</v>
      </c>
      <c r="I107" s="175" t="str">
        <f t="shared" si="7"/>
        <v>****※****※****※***</v>
      </c>
      <c r="J107" s="176"/>
      <c r="K107" s="176"/>
      <c r="L107" s="176"/>
      <c r="M107" s="68">
        <f t="shared" si="8"/>
        <v>14996</v>
      </c>
    </row>
    <row r="108" spans="1:13" ht="13.5">
      <c r="A108">
        <f t="shared" si="9"/>
        <v>15325</v>
      </c>
      <c r="B108" s="165" t="str">
        <f aca="true" t="shared" si="10" ref="B108:B116">IF(F108=0,"",(LOOKUP(F108,男)))</f>
        <v>***※****※****※****</v>
      </c>
      <c r="C108" s="165"/>
      <c r="D108" s="165"/>
      <c r="E108" s="166"/>
      <c r="F108" s="62">
        <v>179</v>
      </c>
      <c r="G108" s="66">
        <v>8</v>
      </c>
      <c r="H108" s="64">
        <v>201</v>
      </c>
      <c r="I108" s="177" t="str">
        <f aca="true" t="shared" si="11" ref="I108:I116">IF(H108=0,"",(LOOKUP(H108,女)))</f>
        <v>****※****※****※****※*</v>
      </c>
      <c r="J108" s="172"/>
      <c r="K108" s="172"/>
      <c r="L108" s="172"/>
      <c r="M108" s="47">
        <f t="shared" si="8"/>
        <v>15197</v>
      </c>
    </row>
    <row r="109" spans="1:13" ht="13.5">
      <c r="A109">
        <f t="shared" si="9"/>
        <v>15517</v>
      </c>
      <c r="B109" s="165" t="str">
        <f t="shared" si="10"/>
        <v>※****※****※****※****</v>
      </c>
      <c r="C109" s="165"/>
      <c r="D109" s="165"/>
      <c r="E109" s="166"/>
      <c r="F109" s="62">
        <v>192</v>
      </c>
      <c r="G109" s="66">
        <v>7</v>
      </c>
      <c r="H109" s="64">
        <v>182</v>
      </c>
      <c r="I109" s="177" t="str">
        <f t="shared" si="11"/>
        <v>****※****※****※****</v>
      </c>
      <c r="J109" s="172"/>
      <c r="K109" s="172"/>
      <c r="L109" s="172"/>
      <c r="M109" s="47">
        <f t="shared" si="8"/>
        <v>15379</v>
      </c>
    </row>
    <row r="110" spans="1:13" ht="13.5">
      <c r="A110">
        <f t="shared" si="9"/>
        <v>15694</v>
      </c>
      <c r="B110" s="165" t="str">
        <f t="shared" si="10"/>
        <v>***※****※****※****</v>
      </c>
      <c r="C110" s="165"/>
      <c r="D110" s="165"/>
      <c r="E110" s="166"/>
      <c r="F110" s="62">
        <v>177</v>
      </c>
      <c r="G110" s="66">
        <v>6</v>
      </c>
      <c r="H110" s="64">
        <v>192</v>
      </c>
      <c r="I110" s="177" t="str">
        <f t="shared" si="11"/>
        <v>****※****※****※****※</v>
      </c>
      <c r="J110" s="172"/>
      <c r="K110" s="172"/>
      <c r="L110" s="172"/>
      <c r="M110" s="47">
        <f t="shared" si="8"/>
        <v>15571</v>
      </c>
    </row>
    <row r="111" spans="1:13" ht="13.5">
      <c r="A111" s="61">
        <f t="shared" si="9"/>
        <v>15891</v>
      </c>
      <c r="B111" s="167" t="str">
        <f t="shared" si="10"/>
        <v>※****※****※****※****</v>
      </c>
      <c r="C111" s="167"/>
      <c r="D111" s="167"/>
      <c r="E111" s="168"/>
      <c r="F111" s="63">
        <v>197</v>
      </c>
      <c r="G111" s="67">
        <v>5</v>
      </c>
      <c r="H111" s="65">
        <v>170</v>
      </c>
      <c r="I111" s="173" t="str">
        <f t="shared" si="11"/>
        <v>****※****※****※***</v>
      </c>
      <c r="J111" s="174"/>
      <c r="K111" s="174"/>
      <c r="L111" s="174"/>
      <c r="M111" s="61">
        <f t="shared" si="8"/>
        <v>15741</v>
      </c>
    </row>
    <row r="112" spans="1:13" ht="13.5">
      <c r="A112">
        <f t="shared" si="9"/>
        <v>16067</v>
      </c>
      <c r="B112" s="165" t="str">
        <f t="shared" si="10"/>
        <v>***※****※****※****</v>
      </c>
      <c r="C112" s="165"/>
      <c r="D112" s="165"/>
      <c r="E112" s="166"/>
      <c r="F112" s="62">
        <v>176</v>
      </c>
      <c r="G112" s="66">
        <v>4</v>
      </c>
      <c r="H112" s="64">
        <v>198</v>
      </c>
      <c r="I112" s="175" t="str">
        <f t="shared" si="11"/>
        <v>****※****※****※****※</v>
      </c>
      <c r="J112" s="176"/>
      <c r="K112" s="176"/>
      <c r="L112" s="176"/>
      <c r="M112" s="68">
        <f t="shared" si="8"/>
        <v>15939</v>
      </c>
    </row>
    <row r="113" spans="1:13" ht="13.5">
      <c r="A113">
        <f t="shared" si="9"/>
        <v>16246</v>
      </c>
      <c r="B113" s="165" t="str">
        <f t="shared" si="10"/>
        <v>***※****※****※****</v>
      </c>
      <c r="C113" s="165"/>
      <c r="D113" s="165"/>
      <c r="E113" s="166"/>
      <c r="F113" s="62">
        <v>179</v>
      </c>
      <c r="G113" s="66">
        <v>3</v>
      </c>
      <c r="H113" s="64">
        <v>198</v>
      </c>
      <c r="I113" s="177" t="str">
        <f t="shared" si="11"/>
        <v>****※****※****※****※</v>
      </c>
      <c r="J113" s="172"/>
      <c r="K113" s="172"/>
      <c r="L113" s="172"/>
      <c r="M113" s="47">
        <f t="shared" si="8"/>
        <v>16137</v>
      </c>
    </row>
    <row r="114" spans="1:13" ht="13.5">
      <c r="A114">
        <f t="shared" si="9"/>
        <v>16448</v>
      </c>
      <c r="B114" s="165" t="str">
        <f t="shared" si="10"/>
        <v>*※****※****※****※****</v>
      </c>
      <c r="C114" s="165"/>
      <c r="D114" s="165"/>
      <c r="E114" s="166"/>
      <c r="F114" s="62">
        <v>202</v>
      </c>
      <c r="G114" s="66">
        <v>2</v>
      </c>
      <c r="H114" s="64">
        <v>168</v>
      </c>
      <c r="I114" s="177" t="str">
        <f t="shared" si="11"/>
        <v>****※****※****※**</v>
      </c>
      <c r="J114" s="172"/>
      <c r="K114" s="172"/>
      <c r="L114" s="172"/>
      <c r="M114" s="47">
        <f t="shared" si="8"/>
        <v>16305</v>
      </c>
    </row>
    <row r="115" spans="1:13" ht="13.5">
      <c r="A115">
        <f t="shared" si="9"/>
        <v>16646</v>
      </c>
      <c r="B115" s="165" t="str">
        <f t="shared" si="10"/>
        <v>※****※****※****※****</v>
      </c>
      <c r="C115" s="165"/>
      <c r="D115" s="165"/>
      <c r="E115" s="166"/>
      <c r="F115" s="62">
        <v>198</v>
      </c>
      <c r="G115" s="66">
        <v>1</v>
      </c>
      <c r="H115" s="64">
        <v>169</v>
      </c>
      <c r="I115" s="177" t="str">
        <f t="shared" si="11"/>
        <v>****※****※****※**</v>
      </c>
      <c r="J115" s="172"/>
      <c r="K115" s="172"/>
      <c r="L115" s="172"/>
      <c r="M115" s="47">
        <f t="shared" si="8"/>
        <v>16474</v>
      </c>
    </row>
    <row r="116" spans="1:13" ht="13.5">
      <c r="A116" s="61">
        <f t="shared" si="9"/>
        <v>16833</v>
      </c>
      <c r="B116" s="167" t="str">
        <f t="shared" si="10"/>
        <v>****※****※****※****</v>
      </c>
      <c r="C116" s="167"/>
      <c r="D116" s="167"/>
      <c r="E116" s="168"/>
      <c r="F116" s="62">
        <v>187</v>
      </c>
      <c r="G116" s="66">
        <v>0</v>
      </c>
      <c r="H116" s="64">
        <v>176</v>
      </c>
      <c r="I116" s="173" t="str">
        <f t="shared" si="11"/>
        <v>****※****※****※***</v>
      </c>
      <c r="J116" s="174"/>
      <c r="K116" s="174"/>
      <c r="L116" s="174"/>
      <c r="M116" s="61">
        <f t="shared" si="8"/>
        <v>16650</v>
      </c>
    </row>
    <row r="117" spans="1:13" ht="13.5">
      <c r="A117" t="s">
        <v>52</v>
      </c>
      <c r="B117" s="169" t="s">
        <v>98</v>
      </c>
      <c r="C117" s="169"/>
      <c r="D117" s="169"/>
      <c r="E117" s="170"/>
      <c r="F117" s="59" t="s">
        <v>53</v>
      </c>
      <c r="G117" s="66" t="s">
        <v>56</v>
      </c>
      <c r="H117" s="60" t="s">
        <v>54</v>
      </c>
      <c r="I117" s="169" t="s">
        <v>128</v>
      </c>
      <c r="J117" s="169"/>
      <c r="K117" s="169"/>
      <c r="L117" s="171"/>
      <c r="M117" t="s">
        <v>55</v>
      </c>
    </row>
  </sheetData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/>
  <pageMargins left="1.34" right="0.75" top="0.53" bottom="0.71" header="0.512" footer="0.29"/>
  <pageSetup fitToHeight="1" fitToWidth="1" horizontalDpi="400" verticalDpi="400" orientation="portrait" paperSize="9" scale="51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390625" style="0" customWidth="1"/>
    <col min="22" max="22" width="6.5" style="0" bestFit="1" customWidth="1"/>
    <col min="23" max="23" width="1.390625" style="0" customWidth="1"/>
  </cols>
  <sheetData>
    <row r="1" spans="1:18" ht="13.5">
      <c r="A1" s="132" t="s">
        <v>198</v>
      </c>
      <c r="B1" s="133"/>
      <c r="C1" s="133"/>
      <c r="D1" s="133"/>
      <c r="H1" s="132" t="s">
        <v>142</v>
      </c>
      <c r="I1" s="133"/>
      <c r="J1" s="133"/>
      <c r="N1" s="78"/>
      <c r="R1" t="s">
        <v>143</v>
      </c>
    </row>
    <row r="2" spans="1:18" ht="14.25" thickBot="1">
      <c r="A2" s="134" t="s">
        <v>144</v>
      </c>
      <c r="B2" s="160"/>
      <c r="C2" s="161" t="s">
        <v>145</v>
      </c>
      <c r="D2" s="161"/>
      <c r="E2" s="161"/>
      <c r="I2" s="16"/>
      <c r="N2" s="78"/>
      <c r="R2" s="53" t="s">
        <v>50</v>
      </c>
    </row>
    <row r="3" spans="1:15" ht="14.25" thickBot="1">
      <c r="A3" s="8" t="s">
        <v>146</v>
      </c>
      <c r="B3" s="41">
        <f>SUM(B4:B5)</f>
        <v>33180</v>
      </c>
      <c r="C3" s="9" t="s">
        <v>147</v>
      </c>
      <c r="D3" s="80"/>
      <c r="E3" s="10" t="s">
        <v>148</v>
      </c>
      <c r="F3">
        <f>IF(D3=0,"",IF(D3&gt;0,"↑","↓"))</f>
      </c>
      <c r="H3" s="90" t="s">
        <v>149</v>
      </c>
      <c r="I3" s="91" t="s">
        <v>150</v>
      </c>
      <c r="J3" s="91" t="s">
        <v>151</v>
      </c>
      <c r="K3" s="91" t="s">
        <v>152</v>
      </c>
      <c r="L3" s="91" t="s">
        <v>153</v>
      </c>
      <c r="M3" s="159" t="s">
        <v>145</v>
      </c>
      <c r="N3" s="149"/>
      <c r="O3" s="131"/>
    </row>
    <row r="4" spans="1:23" ht="13.5">
      <c r="A4" s="15" t="s">
        <v>151</v>
      </c>
      <c r="B4" s="81">
        <f>B10+B16</f>
        <v>16670</v>
      </c>
      <c r="C4" s="7" t="s">
        <v>147</v>
      </c>
      <c r="D4" s="82"/>
      <c r="E4" s="11" t="s">
        <v>148</v>
      </c>
      <c r="F4">
        <f>IF(D4=0,"",IF(D4&gt;0,"↑","↓"))</f>
      </c>
      <c r="H4" s="92" t="s">
        <v>154</v>
      </c>
      <c r="I4" s="4">
        <f aca="true" t="shared" si="0" ref="I4:K10">I13+I22</f>
        <v>0</v>
      </c>
      <c r="J4" s="4">
        <f t="shared" si="0"/>
        <v>12</v>
      </c>
      <c r="K4" s="4">
        <f t="shared" si="0"/>
        <v>14</v>
      </c>
      <c r="L4" s="3">
        <f aca="true" t="shared" si="1" ref="L4:L10">SUM(J4:K4)</f>
        <v>26</v>
      </c>
      <c r="M4" s="7" t="s">
        <v>147</v>
      </c>
      <c r="N4" s="83"/>
      <c r="O4" s="11" t="s">
        <v>148</v>
      </c>
      <c r="P4">
        <f aca="true" t="shared" si="2" ref="P4:P10">IF(N4=0,"",IF(N4&gt;0,"↑","↓"))</f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152</v>
      </c>
      <c r="B5" s="81">
        <f>B11+B17</f>
        <v>16510</v>
      </c>
      <c r="C5" s="6" t="s">
        <v>147</v>
      </c>
      <c r="D5" s="84"/>
      <c r="E5" s="27" t="s">
        <v>148</v>
      </c>
      <c r="F5">
        <f>IF(D5=0,"",IF(D5&gt;0,"↑","↓"))</f>
      </c>
      <c r="H5" s="92" t="s">
        <v>155</v>
      </c>
      <c r="I5" s="4">
        <f t="shared" si="0"/>
        <v>2</v>
      </c>
      <c r="J5" s="4">
        <f t="shared" si="0"/>
        <v>13</v>
      </c>
      <c r="K5" s="4">
        <f t="shared" si="0"/>
        <v>8</v>
      </c>
      <c r="L5" s="3">
        <f t="shared" si="1"/>
        <v>21</v>
      </c>
      <c r="M5" s="7" t="s">
        <v>147</v>
      </c>
      <c r="N5" s="83"/>
      <c r="O5" s="11" t="s">
        <v>148</v>
      </c>
      <c r="P5">
        <f t="shared" si="2"/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156</v>
      </c>
      <c r="B6" s="42">
        <f>B12+B18</f>
        <v>10214</v>
      </c>
      <c r="C6" s="13" t="s">
        <v>147</v>
      </c>
      <c r="D6" s="85"/>
      <c r="E6" s="14" t="s">
        <v>148</v>
      </c>
      <c r="F6">
        <f>IF(D6=0,"",IF(D6&gt;0,"↑","↓"))</f>
      </c>
      <c r="H6" s="92" t="s">
        <v>157</v>
      </c>
      <c r="I6" s="4">
        <f t="shared" si="0"/>
        <v>43</v>
      </c>
      <c r="J6" s="4">
        <f t="shared" si="0"/>
        <v>42</v>
      </c>
      <c r="K6" s="4">
        <f t="shared" si="0"/>
        <v>41</v>
      </c>
      <c r="L6" s="3">
        <f t="shared" si="1"/>
        <v>83</v>
      </c>
      <c r="M6" s="7" t="s">
        <v>147</v>
      </c>
      <c r="N6" s="83"/>
      <c r="O6" s="11" t="s">
        <v>148</v>
      </c>
      <c r="P6">
        <f t="shared" si="2"/>
      </c>
      <c r="R6" s="113"/>
      <c r="S6" s="158" t="s">
        <v>169</v>
      </c>
      <c r="T6" s="141"/>
      <c r="U6" s="155"/>
      <c r="V6" s="156"/>
      <c r="W6" s="157"/>
    </row>
    <row r="7" spans="2:23" ht="13.5">
      <c r="B7" s="78"/>
      <c r="D7" s="79"/>
      <c r="H7" s="92" t="s">
        <v>158</v>
      </c>
      <c r="I7" s="4">
        <f t="shared" si="0"/>
        <v>53</v>
      </c>
      <c r="J7" s="4">
        <f t="shared" si="0"/>
        <v>73</v>
      </c>
      <c r="K7" s="4">
        <f t="shared" si="0"/>
        <v>65</v>
      </c>
      <c r="L7" s="3">
        <f t="shared" si="1"/>
        <v>138</v>
      </c>
      <c r="M7" s="7" t="s">
        <v>147</v>
      </c>
      <c r="N7" s="83"/>
      <c r="O7" s="11" t="s">
        <v>148</v>
      </c>
      <c r="P7">
        <f t="shared" si="2"/>
      </c>
      <c r="R7" s="138" t="s">
        <v>171</v>
      </c>
      <c r="S7" s="118">
        <v>116</v>
      </c>
      <c r="T7" s="116">
        <v>143</v>
      </c>
      <c r="U7" s="120"/>
      <c r="V7" s="121">
        <v>61</v>
      </c>
      <c r="W7" s="128"/>
    </row>
    <row r="8" spans="1:23" ht="14.25" thickBot="1">
      <c r="A8" s="134" t="s">
        <v>159</v>
      </c>
      <c r="B8" s="160"/>
      <c r="C8" s="161" t="s">
        <v>145</v>
      </c>
      <c r="D8" s="161"/>
      <c r="E8" s="161"/>
      <c r="H8" s="92" t="s">
        <v>160</v>
      </c>
      <c r="I8" s="4">
        <f t="shared" si="0"/>
        <v>7</v>
      </c>
      <c r="J8" s="4">
        <f t="shared" si="0"/>
        <v>0</v>
      </c>
      <c r="K8" s="4">
        <f t="shared" si="0"/>
        <v>1</v>
      </c>
      <c r="L8" s="3">
        <f t="shared" si="1"/>
        <v>1</v>
      </c>
      <c r="M8" s="7" t="s">
        <v>147</v>
      </c>
      <c r="N8" s="83"/>
      <c r="O8" s="11" t="s">
        <v>148</v>
      </c>
      <c r="P8">
        <f t="shared" si="2"/>
      </c>
      <c r="R8" s="139"/>
      <c r="S8" s="158">
        <f>SUM(S7:T7)</f>
        <v>259</v>
      </c>
      <c r="T8" s="141"/>
      <c r="U8" s="122" t="s">
        <v>194</v>
      </c>
      <c r="V8" s="123">
        <v>61</v>
      </c>
      <c r="W8" s="27" t="s">
        <v>195</v>
      </c>
    </row>
    <row r="9" spans="1:23" ht="14.25" thickBot="1">
      <c r="A9" s="8" t="s">
        <v>146</v>
      </c>
      <c r="B9" s="41">
        <f>SUM(B10:B11)</f>
        <v>32849</v>
      </c>
      <c r="C9" s="9" t="s">
        <v>147</v>
      </c>
      <c r="D9" s="80"/>
      <c r="E9" s="10" t="s">
        <v>148</v>
      </c>
      <c r="F9">
        <f>IF(D9=0,"",IF(D9&gt;0,"↑","↓"))</f>
      </c>
      <c r="H9" s="93" t="s">
        <v>161</v>
      </c>
      <c r="I9" s="25">
        <f t="shared" si="0"/>
        <v>10</v>
      </c>
      <c r="J9" s="25">
        <f t="shared" si="0"/>
        <v>0</v>
      </c>
      <c r="K9" s="25">
        <f t="shared" si="0"/>
        <v>1</v>
      </c>
      <c r="L9" s="19">
        <f t="shared" si="1"/>
        <v>1</v>
      </c>
      <c r="M9" s="5" t="s">
        <v>147</v>
      </c>
      <c r="N9" s="86"/>
      <c r="O9" s="20" t="s">
        <v>148</v>
      </c>
      <c r="P9">
        <f t="shared" si="2"/>
      </c>
      <c r="R9" s="138" t="s">
        <v>172</v>
      </c>
      <c r="S9" s="118">
        <v>189</v>
      </c>
      <c r="T9" s="117">
        <v>197</v>
      </c>
      <c r="U9" s="124"/>
      <c r="V9" s="125">
        <v>93</v>
      </c>
      <c r="W9" s="128"/>
    </row>
    <row r="10" spans="1:23" ht="14.25" thickBot="1">
      <c r="A10" s="15" t="s">
        <v>151</v>
      </c>
      <c r="B10" s="81">
        <v>16493</v>
      </c>
      <c r="C10" s="7" t="s">
        <v>147</v>
      </c>
      <c r="D10" s="82"/>
      <c r="E10" s="11" t="s">
        <v>148</v>
      </c>
      <c r="F10">
        <f>IF(D10=0,"",IF(D10&gt;0,"↑","↓"))</f>
      </c>
      <c r="H10" s="94" t="s">
        <v>162</v>
      </c>
      <c r="I10" s="26">
        <f t="shared" si="0"/>
        <v>-15</v>
      </c>
      <c r="J10" s="26">
        <f t="shared" si="0"/>
        <v>-32</v>
      </c>
      <c r="K10" s="26">
        <f t="shared" si="0"/>
        <v>-18</v>
      </c>
      <c r="L10" s="21">
        <f t="shared" si="1"/>
        <v>-50</v>
      </c>
      <c r="M10" s="23" t="s">
        <v>147</v>
      </c>
      <c r="N10" s="87"/>
      <c r="O10" s="24" t="s">
        <v>148</v>
      </c>
      <c r="P10">
        <f t="shared" si="2"/>
      </c>
      <c r="R10" s="139"/>
      <c r="S10" s="140">
        <f>SUM(S9:T9)</f>
        <v>386</v>
      </c>
      <c r="T10" s="141"/>
      <c r="U10" s="122" t="s">
        <v>194</v>
      </c>
      <c r="V10" s="123">
        <v>93</v>
      </c>
      <c r="W10" s="27" t="s">
        <v>195</v>
      </c>
    </row>
    <row r="11" spans="1:23" ht="14.25" thickBot="1">
      <c r="A11" s="15" t="s">
        <v>152</v>
      </c>
      <c r="B11" s="81">
        <v>16356</v>
      </c>
      <c r="C11" s="7" t="s">
        <v>147</v>
      </c>
      <c r="D11" s="84"/>
      <c r="E11" s="11" t="s">
        <v>148</v>
      </c>
      <c r="F11">
        <f>IF(D11=0,"",IF(D11&gt;0,"↑","↓"))</f>
      </c>
      <c r="I11" s="16"/>
      <c r="N11" s="78"/>
      <c r="R11" s="138" t="s">
        <v>173</v>
      </c>
      <c r="S11" s="118">
        <v>1352</v>
      </c>
      <c r="T11" s="117">
        <v>1282</v>
      </c>
      <c r="U11" s="124"/>
      <c r="V11" s="125">
        <v>918</v>
      </c>
      <c r="W11" s="128"/>
    </row>
    <row r="12" spans="1:23" ht="14.25" thickBot="1">
      <c r="A12" s="12" t="s">
        <v>156</v>
      </c>
      <c r="B12" s="42">
        <v>9985</v>
      </c>
      <c r="C12" s="13" t="s">
        <v>147</v>
      </c>
      <c r="D12" s="85"/>
      <c r="E12" s="14" t="s">
        <v>148</v>
      </c>
      <c r="F12">
        <f>IF(D12=0,"",IF(D12&gt;0,"↑","↓"))</f>
      </c>
      <c r="H12" s="90" t="s">
        <v>163</v>
      </c>
      <c r="I12" s="91" t="s">
        <v>150</v>
      </c>
      <c r="J12" s="91" t="s">
        <v>151</v>
      </c>
      <c r="K12" s="91" t="s">
        <v>152</v>
      </c>
      <c r="L12" s="91" t="s">
        <v>153</v>
      </c>
      <c r="M12" s="159" t="s">
        <v>145</v>
      </c>
      <c r="N12" s="149"/>
      <c r="O12" s="131"/>
      <c r="R12" s="139"/>
      <c r="S12" s="140">
        <f>SUM(S11:T11)</f>
        <v>2634</v>
      </c>
      <c r="T12" s="141"/>
      <c r="U12" s="122" t="s">
        <v>194</v>
      </c>
      <c r="V12" s="123">
        <v>638</v>
      </c>
      <c r="W12" s="27" t="s">
        <v>195</v>
      </c>
    </row>
    <row r="13" spans="2:23" ht="13.5">
      <c r="B13" s="78"/>
      <c r="D13" s="79"/>
      <c r="H13" s="92" t="s">
        <v>154</v>
      </c>
      <c r="I13" s="28">
        <v>0</v>
      </c>
      <c r="J13" s="28">
        <v>12</v>
      </c>
      <c r="K13" s="28">
        <v>14</v>
      </c>
      <c r="L13" s="3">
        <f aca="true" t="shared" si="3" ref="L13:L19">SUM(J13:K13)</f>
        <v>26</v>
      </c>
      <c r="M13" s="7" t="s">
        <v>147</v>
      </c>
      <c r="N13" s="83"/>
      <c r="O13" s="11" t="s">
        <v>148</v>
      </c>
      <c r="P13">
        <f aca="true" t="shared" si="4" ref="P13:P19">IF(N13=0,"",IF(N13&gt;0,"↑","↓"))</f>
      </c>
      <c r="R13" s="138" t="s">
        <v>174</v>
      </c>
      <c r="S13" s="118">
        <v>2007</v>
      </c>
      <c r="T13" s="117">
        <v>1946</v>
      </c>
      <c r="U13" s="124"/>
      <c r="V13" s="125">
        <v>1135</v>
      </c>
      <c r="W13" s="128"/>
    </row>
    <row r="14" spans="1:23" ht="14.25" thickBot="1">
      <c r="A14" s="134" t="s">
        <v>164</v>
      </c>
      <c r="B14" s="160"/>
      <c r="C14" s="161" t="s">
        <v>145</v>
      </c>
      <c r="D14" s="161"/>
      <c r="E14" s="161"/>
      <c r="H14" s="92" t="s">
        <v>155</v>
      </c>
      <c r="I14" s="28">
        <v>2</v>
      </c>
      <c r="J14" s="28">
        <v>13</v>
      </c>
      <c r="K14" s="28">
        <v>8</v>
      </c>
      <c r="L14" s="3">
        <f t="shared" si="3"/>
        <v>21</v>
      </c>
      <c r="M14" s="7" t="s">
        <v>147</v>
      </c>
      <c r="N14" s="83"/>
      <c r="O14" s="11" t="s">
        <v>148</v>
      </c>
      <c r="P14">
        <f t="shared" si="4"/>
      </c>
      <c r="R14" s="139"/>
      <c r="S14" s="140">
        <f>SUM(S13:T13)</f>
        <v>3953</v>
      </c>
      <c r="T14" s="141"/>
      <c r="U14" s="122" t="s">
        <v>194</v>
      </c>
      <c r="V14" s="123">
        <v>1135</v>
      </c>
      <c r="W14" s="27" t="s">
        <v>195</v>
      </c>
    </row>
    <row r="15" spans="1:23" ht="13.5">
      <c r="A15" s="8" t="s">
        <v>146</v>
      </c>
      <c r="B15" s="41">
        <v>331</v>
      </c>
      <c r="C15" s="9" t="s">
        <v>147</v>
      </c>
      <c r="D15" s="80"/>
      <c r="E15" s="10" t="s">
        <v>148</v>
      </c>
      <c r="F15">
        <f>IF(D15=0,"",IF(D15&gt;0,"↑","↓"))</f>
      </c>
      <c r="H15" s="92" t="s">
        <v>157</v>
      </c>
      <c r="I15" s="28">
        <v>32</v>
      </c>
      <c r="J15" s="28">
        <v>33</v>
      </c>
      <c r="K15" s="28">
        <v>38</v>
      </c>
      <c r="L15" s="3">
        <f t="shared" si="3"/>
        <v>71</v>
      </c>
      <c r="M15" s="7" t="s">
        <v>147</v>
      </c>
      <c r="N15" s="83"/>
      <c r="O15" s="11" t="s">
        <v>148</v>
      </c>
      <c r="P15">
        <f t="shared" si="4"/>
      </c>
      <c r="R15" s="138" t="s">
        <v>175</v>
      </c>
      <c r="S15" s="118">
        <v>512</v>
      </c>
      <c r="T15" s="117">
        <v>511</v>
      </c>
      <c r="U15" s="124"/>
      <c r="V15" s="125">
        <v>292</v>
      </c>
      <c r="W15" s="128"/>
    </row>
    <row r="16" spans="1:23" ht="13.5">
      <c r="A16" s="15" t="s">
        <v>151</v>
      </c>
      <c r="B16" s="81">
        <v>177</v>
      </c>
      <c r="C16" s="7" t="s">
        <v>147</v>
      </c>
      <c r="D16" s="82"/>
      <c r="E16" s="11" t="s">
        <v>148</v>
      </c>
      <c r="F16">
        <f>IF(D16=0,"",IF(D16&gt;0,"↑","↓"))</f>
      </c>
      <c r="H16" s="92" t="s">
        <v>158</v>
      </c>
      <c r="I16" s="28">
        <v>44</v>
      </c>
      <c r="J16" s="28">
        <v>67</v>
      </c>
      <c r="K16" s="28">
        <v>61</v>
      </c>
      <c r="L16" s="3">
        <f t="shared" si="3"/>
        <v>128</v>
      </c>
      <c r="M16" s="7" t="s">
        <v>147</v>
      </c>
      <c r="N16" s="83"/>
      <c r="O16" s="11" t="s">
        <v>148</v>
      </c>
      <c r="P16">
        <f t="shared" si="4"/>
      </c>
      <c r="R16" s="139"/>
      <c r="S16" s="140">
        <f>SUM(S15:T15)</f>
        <v>1023</v>
      </c>
      <c r="T16" s="141"/>
      <c r="U16" s="122" t="s">
        <v>194</v>
      </c>
      <c r="V16" s="123">
        <v>292</v>
      </c>
      <c r="W16" s="27" t="s">
        <v>195</v>
      </c>
    </row>
    <row r="17" spans="1:23" ht="13.5">
      <c r="A17" s="15" t="s">
        <v>152</v>
      </c>
      <c r="B17" s="81">
        <v>154</v>
      </c>
      <c r="C17" s="7" t="s">
        <v>147</v>
      </c>
      <c r="D17" s="84"/>
      <c r="E17" s="11" t="s">
        <v>148</v>
      </c>
      <c r="F17">
        <f>IF(D17=0,"",IF(D17&gt;0,"↑","↓"))</f>
      </c>
      <c r="H17" s="92" t="s">
        <v>160</v>
      </c>
      <c r="I17" s="28">
        <v>7</v>
      </c>
      <c r="J17" s="28">
        <v>0</v>
      </c>
      <c r="K17" s="28">
        <v>1</v>
      </c>
      <c r="L17" s="3">
        <f t="shared" si="3"/>
        <v>1</v>
      </c>
      <c r="M17" s="7" t="s">
        <v>147</v>
      </c>
      <c r="N17" s="83"/>
      <c r="O17" s="11" t="s">
        <v>148</v>
      </c>
      <c r="P17">
        <f t="shared" si="4"/>
      </c>
      <c r="R17" s="138" t="s">
        <v>176</v>
      </c>
      <c r="S17" s="118">
        <v>1255</v>
      </c>
      <c r="T17" s="117">
        <v>1264</v>
      </c>
      <c r="U17" s="124"/>
      <c r="V17" s="125">
        <v>753</v>
      </c>
      <c r="W17" s="128"/>
    </row>
    <row r="18" spans="1:23" ht="14.25" thickBot="1">
      <c r="A18" s="12" t="s">
        <v>156</v>
      </c>
      <c r="B18" s="42">
        <v>229</v>
      </c>
      <c r="C18" s="13" t="s">
        <v>147</v>
      </c>
      <c r="D18" s="85"/>
      <c r="E18" s="14" t="s">
        <v>148</v>
      </c>
      <c r="F18">
        <f>IF(D18=0,"",IF(D18&gt;0,"↑","↓"))</f>
      </c>
      <c r="H18" s="93" t="s">
        <v>161</v>
      </c>
      <c r="I18" s="29">
        <v>8</v>
      </c>
      <c r="J18" s="29">
        <v>0</v>
      </c>
      <c r="K18" s="29">
        <v>0</v>
      </c>
      <c r="L18" s="19">
        <f t="shared" si="3"/>
        <v>0</v>
      </c>
      <c r="M18" s="5" t="s">
        <v>147</v>
      </c>
      <c r="N18" s="86"/>
      <c r="O18" s="20" t="s">
        <v>148</v>
      </c>
      <c r="P18">
        <f t="shared" si="4"/>
      </c>
      <c r="R18" s="139"/>
      <c r="S18" s="140">
        <f>SUM(S17:T17)</f>
        <v>2519</v>
      </c>
      <c r="T18" s="141"/>
      <c r="U18" s="122" t="s">
        <v>196</v>
      </c>
      <c r="V18" s="123">
        <v>741</v>
      </c>
      <c r="W18" s="27" t="s">
        <v>195</v>
      </c>
    </row>
    <row r="19" spans="2:23" ht="14.25" thickBot="1">
      <c r="B19" s="78"/>
      <c r="D19" s="79"/>
      <c r="H19" s="94" t="s">
        <v>162</v>
      </c>
      <c r="I19" s="26">
        <f>I13-I14+I15-I16+I17-I18</f>
        <v>-15</v>
      </c>
      <c r="J19" s="26">
        <f>J13-J14+J15-J16+J17-J18</f>
        <v>-35</v>
      </c>
      <c r="K19" s="26">
        <f>K13-K14+K15-K16+K17-K18</f>
        <v>-16</v>
      </c>
      <c r="L19" s="21">
        <f t="shared" si="3"/>
        <v>-51</v>
      </c>
      <c r="M19" s="22" t="s">
        <v>147</v>
      </c>
      <c r="N19" s="87"/>
      <c r="O19" s="24" t="s">
        <v>148</v>
      </c>
      <c r="P19">
        <f t="shared" si="4"/>
      </c>
      <c r="R19" s="138" t="s">
        <v>177</v>
      </c>
      <c r="S19" s="118">
        <v>2389</v>
      </c>
      <c r="T19" s="117">
        <v>2403</v>
      </c>
      <c r="U19" s="124"/>
      <c r="V19" s="125">
        <v>1505</v>
      </c>
      <c r="W19" s="128"/>
    </row>
    <row r="20" spans="2:23" ht="14.25" thickBot="1">
      <c r="B20" s="78"/>
      <c r="D20" s="79"/>
      <c r="I20" s="16"/>
      <c r="N20" s="78"/>
      <c r="R20" s="139"/>
      <c r="S20" s="140">
        <f>SUM(S19:T19)</f>
        <v>4792</v>
      </c>
      <c r="T20" s="141"/>
      <c r="U20" s="122" t="s">
        <v>194</v>
      </c>
      <c r="V20" s="123">
        <v>1505</v>
      </c>
      <c r="W20" s="27" t="s">
        <v>195</v>
      </c>
    </row>
    <row r="21" spans="2:23" ht="13.5">
      <c r="B21" s="78"/>
      <c r="D21" s="79"/>
      <c r="H21" s="90" t="s">
        <v>165</v>
      </c>
      <c r="I21" s="91" t="s">
        <v>150</v>
      </c>
      <c r="J21" s="91" t="s">
        <v>151</v>
      </c>
      <c r="K21" s="91" t="s">
        <v>152</v>
      </c>
      <c r="L21" s="91" t="s">
        <v>153</v>
      </c>
      <c r="M21" s="159" t="s">
        <v>145</v>
      </c>
      <c r="N21" s="149"/>
      <c r="O21" s="131"/>
      <c r="R21" s="138" t="s">
        <v>178</v>
      </c>
      <c r="S21" s="118">
        <v>88</v>
      </c>
      <c r="T21" s="117">
        <v>95</v>
      </c>
      <c r="U21" s="124"/>
      <c r="V21" s="125">
        <v>43</v>
      </c>
      <c r="W21" s="128"/>
    </row>
    <row r="22" spans="2:23" ht="13.5">
      <c r="B22" s="78"/>
      <c r="D22" s="79"/>
      <c r="H22" s="92" t="s">
        <v>154</v>
      </c>
      <c r="I22" s="28">
        <v>0</v>
      </c>
      <c r="J22" s="28">
        <v>0</v>
      </c>
      <c r="K22" s="28">
        <v>0</v>
      </c>
      <c r="L22" s="3">
        <f aca="true" t="shared" si="5" ref="L22:L28">SUM(J22:K22)</f>
        <v>0</v>
      </c>
      <c r="M22" s="7" t="s">
        <v>147</v>
      </c>
      <c r="N22" s="83"/>
      <c r="O22" s="11" t="s">
        <v>148</v>
      </c>
      <c r="P22">
        <f aca="true" t="shared" si="6" ref="P22:P28">IF(N22=0,"",IF(N22&gt;0,"↑","↓"))</f>
      </c>
      <c r="R22" s="139"/>
      <c r="S22" s="140">
        <f>SUM(S21:T21)</f>
        <v>183</v>
      </c>
      <c r="T22" s="141"/>
      <c r="U22" s="122" t="s">
        <v>196</v>
      </c>
      <c r="V22" s="123">
        <v>43</v>
      </c>
      <c r="W22" s="27" t="s">
        <v>195</v>
      </c>
    </row>
    <row r="23" spans="2:23" ht="13.5">
      <c r="B23" s="78"/>
      <c r="D23" s="79"/>
      <c r="H23" s="92" t="s">
        <v>155</v>
      </c>
      <c r="I23" s="28">
        <v>0</v>
      </c>
      <c r="J23" s="28">
        <v>0</v>
      </c>
      <c r="K23" s="28">
        <v>0</v>
      </c>
      <c r="L23" s="3">
        <f t="shared" si="5"/>
        <v>0</v>
      </c>
      <c r="M23" s="7" t="s">
        <v>147</v>
      </c>
      <c r="N23" s="83"/>
      <c r="O23" s="11" t="s">
        <v>148</v>
      </c>
      <c r="P23">
        <f t="shared" si="6"/>
      </c>
      <c r="R23" s="138" t="s">
        <v>179</v>
      </c>
      <c r="S23" s="118">
        <v>999</v>
      </c>
      <c r="T23" s="117">
        <v>985</v>
      </c>
      <c r="U23" s="124"/>
      <c r="V23" s="125">
        <v>666</v>
      </c>
      <c r="W23" s="128"/>
    </row>
    <row r="24" spans="2:23" ht="13.5">
      <c r="B24" s="78"/>
      <c r="D24" s="79"/>
      <c r="H24" s="92" t="s">
        <v>157</v>
      </c>
      <c r="I24" s="28">
        <v>11</v>
      </c>
      <c r="J24" s="28">
        <v>9</v>
      </c>
      <c r="K24" s="28">
        <v>3</v>
      </c>
      <c r="L24" s="3">
        <f t="shared" si="5"/>
        <v>12</v>
      </c>
      <c r="M24" s="7" t="s">
        <v>147</v>
      </c>
      <c r="N24" s="83"/>
      <c r="O24" s="11" t="s">
        <v>148</v>
      </c>
      <c r="P24">
        <f t="shared" si="6"/>
      </c>
      <c r="R24" s="139"/>
      <c r="S24" s="140">
        <f>SUM(S23:T23)</f>
        <v>1984</v>
      </c>
      <c r="T24" s="141"/>
      <c r="U24" s="122" t="s">
        <v>194</v>
      </c>
      <c r="V24" s="123">
        <v>666</v>
      </c>
      <c r="W24" s="27" t="s">
        <v>195</v>
      </c>
    </row>
    <row r="25" spans="2:23" ht="13.5">
      <c r="B25" s="78"/>
      <c r="D25" s="79"/>
      <c r="H25" s="92" t="s">
        <v>158</v>
      </c>
      <c r="I25" s="28">
        <v>9</v>
      </c>
      <c r="J25" s="28">
        <v>6</v>
      </c>
      <c r="K25" s="28">
        <v>4</v>
      </c>
      <c r="L25" s="3">
        <f t="shared" si="5"/>
        <v>10</v>
      </c>
      <c r="M25" s="7" t="s">
        <v>147</v>
      </c>
      <c r="N25" s="83"/>
      <c r="O25" s="11" t="s">
        <v>148</v>
      </c>
      <c r="P25">
        <f t="shared" si="6"/>
      </c>
      <c r="R25" s="138" t="s">
        <v>180</v>
      </c>
      <c r="S25" s="118">
        <v>432</v>
      </c>
      <c r="T25" s="117">
        <v>460</v>
      </c>
      <c r="U25" s="124"/>
      <c r="V25" s="125">
        <v>236</v>
      </c>
      <c r="W25" s="128"/>
    </row>
    <row r="26" spans="2:23" ht="13.5">
      <c r="B26" s="78"/>
      <c r="D26" s="79"/>
      <c r="H26" s="92" t="s">
        <v>160</v>
      </c>
      <c r="I26" s="28">
        <v>0</v>
      </c>
      <c r="J26" s="28">
        <v>0</v>
      </c>
      <c r="K26" s="28">
        <v>0</v>
      </c>
      <c r="L26" s="3">
        <f t="shared" si="5"/>
        <v>0</v>
      </c>
      <c r="M26" s="7" t="s">
        <v>147</v>
      </c>
      <c r="N26" s="83"/>
      <c r="O26" s="11" t="s">
        <v>148</v>
      </c>
      <c r="P26">
        <f t="shared" si="6"/>
      </c>
      <c r="R26" s="145"/>
      <c r="S26" s="146">
        <f>SUM(S25:T25)</f>
        <v>892</v>
      </c>
      <c r="T26" s="147"/>
      <c r="U26" s="122" t="s">
        <v>196</v>
      </c>
      <c r="V26" s="123">
        <v>236</v>
      </c>
      <c r="W26" s="27" t="s">
        <v>195</v>
      </c>
    </row>
    <row r="27" spans="2:23" ht="14.25" thickBot="1">
      <c r="B27" s="78"/>
      <c r="D27" s="79"/>
      <c r="H27" s="93" t="s">
        <v>161</v>
      </c>
      <c r="I27" s="29">
        <v>2</v>
      </c>
      <c r="J27" s="29">
        <v>0</v>
      </c>
      <c r="K27" s="29">
        <v>1</v>
      </c>
      <c r="L27" s="19">
        <f t="shared" si="5"/>
        <v>1</v>
      </c>
      <c r="M27" s="5" t="s">
        <v>147</v>
      </c>
      <c r="N27" s="86"/>
      <c r="O27" s="20" t="s">
        <v>148</v>
      </c>
      <c r="P27">
        <f t="shared" si="6"/>
      </c>
      <c r="R27" s="138" t="s">
        <v>181</v>
      </c>
      <c r="S27" s="118">
        <v>1827</v>
      </c>
      <c r="T27" s="117">
        <v>1655</v>
      </c>
      <c r="U27" s="124"/>
      <c r="V27" s="125">
        <v>1306</v>
      </c>
      <c r="W27" s="128"/>
    </row>
    <row r="28" spans="2:23" ht="14.25" thickBot="1">
      <c r="B28" s="78"/>
      <c r="D28" s="79"/>
      <c r="H28" s="94" t="s">
        <v>162</v>
      </c>
      <c r="I28" s="26">
        <f>I22-I23+I24-I25+I26-I27</f>
        <v>0</v>
      </c>
      <c r="J28" s="26">
        <f>J22-J23+J24-J25+J26-J27</f>
        <v>3</v>
      </c>
      <c r="K28" s="26">
        <f>K22-K23+K24-K25+K26-K27</f>
        <v>-2</v>
      </c>
      <c r="L28" s="21">
        <f t="shared" si="5"/>
        <v>1</v>
      </c>
      <c r="M28" s="22" t="s">
        <v>147</v>
      </c>
      <c r="N28" s="87"/>
      <c r="O28" s="24" t="s">
        <v>148</v>
      </c>
      <c r="P28">
        <f t="shared" si="6"/>
      </c>
      <c r="R28" s="139"/>
      <c r="S28" s="140">
        <f>SUM(S27:T27)</f>
        <v>3482</v>
      </c>
      <c r="T28" s="141"/>
      <c r="U28" s="122" t="s">
        <v>194</v>
      </c>
      <c r="V28" s="123">
        <v>1300</v>
      </c>
      <c r="W28" s="27" t="s">
        <v>195</v>
      </c>
    </row>
    <row r="29" spans="18:23" ht="13.5">
      <c r="R29" s="138" t="s">
        <v>182</v>
      </c>
      <c r="S29" s="118">
        <v>385</v>
      </c>
      <c r="T29" s="117">
        <v>394</v>
      </c>
      <c r="U29" s="124"/>
      <c r="V29" s="125">
        <v>242</v>
      </c>
      <c r="W29" s="128"/>
    </row>
    <row r="30" spans="18:23" ht="13.5">
      <c r="R30" s="139"/>
      <c r="S30" s="140">
        <f>SUM(S29:T29)</f>
        <v>779</v>
      </c>
      <c r="T30" s="141"/>
      <c r="U30" s="122" t="s">
        <v>196</v>
      </c>
      <c r="V30" s="123">
        <v>242</v>
      </c>
      <c r="W30" s="27" t="s">
        <v>195</v>
      </c>
    </row>
    <row r="31" spans="18:23" ht="13.5">
      <c r="R31" s="138" t="s">
        <v>183</v>
      </c>
      <c r="S31" s="118">
        <v>1056</v>
      </c>
      <c r="T31" s="117">
        <v>1049</v>
      </c>
      <c r="U31" s="124"/>
      <c r="V31" s="125">
        <v>642</v>
      </c>
      <c r="W31" s="128"/>
    </row>
    <row r="32" spans="18:23" ht="13.5">
      <c r="R32" s="139"/>
      <c r="S32" s="140">
        <f>SUM(S31:T31)</f>
        <v>2105</v>
      </c>
      <c r="T32" s="141"/>
      <c r="U32" s="122" t="s">
        <v>196</v>
      </c>
      <c r="V32" s="123">
        <v>642</v>
      </c>
      <c r="W32" s="27" t="s">
        <v>195</v>
      </c>
    </row>
    <row r="33" spans="18:23" ht="13.5">
      <c r="R33" s="138" t="s">
        <v>184</v>
      </c>
      <c r="S33" s="118">
        <v>1101</v>
      </c>
      <c r="T33" s="117">
        <v>1182</v>
      </c>
      <c r="U33" s="124"/>
      <c r="V33" s="125">
        <v>668</v>
      </c>
      <c r="W33" s="128"/>
    </row>
    <row r="34" spans="18:23" ht="13.5">
      <c r="R34" s="139"/>
      <c r="S34" s="140">
        <f>SUM(S33:T33)</f>
        <v>2283</v>
      </c>
      <c r="T34" s="141"/>
      <c r="U34" s="122" t="s">
        <v>196</v>
      </c>
      <c r="V34" s="123">
        <v>667</v>
      </c>
      <c r="W34" s="27" t="s">
        <v>195</v>
      </c>
    </row>
    <row r="35" spans="18:23" ht="13.5">
      <c r="R35" s="138" t="s">
        <v>185</v>
      </c>
      <c r="S35" s="118">
        <v>417</v>
      </c>
      <c r="T35" s="117">
        <v>376</v>
      </c>
      <c r="U35" s="124"/>
      <c r="V35" s="125">
        <v>236</v>
      </c>
      <c r="W35" s="128"/>
    </row>
    <row r="36" spans="18:23" ht="13.5">
      <c r="R36" s="139"/>
      <c r="S36" s="140">
        <f>SUM(S35:T35)</f>
        <v>793</v>
      </c>
      <c r="T36" s="141"/>
      <c r="U36" s="122" t="s">
        <v>196</v>
      </c>
      <c r="V36" s="123">
        <v>236</v>
      </c>
      <c r="W36" s="27" t="s">
        <v>195</v>
      </c>
    </row>
    <row r="37" spans="18:23" ht="13.5">
      <c r="R37" s="138" t="s">
        <v>186</v>
      </c>
      <c r="S37" s="118">
        <v>838</v>
      </c>
      <c r="T37" s="117">
        <v>856</v>
      </c>
      <c r="U37" s="124"/>
      <c r="V37" s="125">
        <v>500</v>
      </c>
      <c r="W37" s="128"/>
    </row>
    <row r="38" spans="18:23" ht="13.5">
      <c r="R38" s="139"/>
      <c r="S38" s="140">
        <f>SUM(S37:T37)</f>
        <v>1694</v>
      </c>
      <c r="T38" s="141"/>
      <c r="U38" s="122" t="s">
        <v>196</v>
      </c>
      <c r="V38" s="123">
        <v>500</v>
      </c>
      <c r="W38" s="27" t="s">
        <v>195</v>
      </c>
    </row>
    <row r="39" spans="18:23" ht="13.5">
      <c r="R39" s="138" t="s">
        <v>187</v>
      </c>
      <c r="S39" s="118">
        <v>155</v>
      </c>
      <c r="T39" s="117">
        <v>142</v>
      </c>
      <c r="U39" s="124"/>
      <c r="V39" s="125">
        <v>64</v>
      </c>
      <c r="W39" s="128"/>
    </row>
    <row r="40" spans="18:23" ht="13.5">
      <c r="R40" s="139"/>
      <c r="S40" s="140">
        <f>SUM(S39:T39)</f>
        <v>297</v>
      </c>
      <c r="T40" s="141"/>
      <c r="U40" s="122" t="s">
        <v>194</v>
      </c>
      <c r="V40" s="123">
        <v>64</v>
      </c>
      <c r="W40" s="27" t="s">
        <v>195</v>
      </c>
    </row>
    <row r="41" spans="18:23" ht="13.5">
      <c r="R41" s="138" t="s">
        <v>188</v>
      </c>
      <c r="S41" s="118">
        <v>200</v>
      </c>
      <c r="T41" s="117">
        <v>214</v>
      </c>
      <c r="U41" s="124"/>
      <c r="V41" s="125">
        <v>91</v>
      </c>
      <c r="W41" s="128"/>
    </row>
    <row r="42" spans="18:23" ht="13.5">
      <c r="R42" s="139"/>
      <c r="S42" s="140">
        <f>SUM(S41:T41)</f>
        <v>414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702</v>
      </c>
      <c r="T43" s="117">
        <v>685</v>
      </c>
      <c r="U43" s="124"/>
      <c r="V43" s="125">
        <v>428</v>
      </c>
      <c r="W43" s="128"/>
    </row>
    <row r="44" spans="18:23" ht="13.5">
      <c r="R44" s="139"/>
      <c r="S44" s="140">
        <f>SUM(S43:T43)</f>
        <v>1387</v>
      </c>
      <c r="T44" s="141"/>
      <c r="U44" s="122" t="s">
        <v>194</v>
      </c>
      <c r="V44" s="123">
        <v>423</v>
      </c>
      <c r="W44" s="27" t="s">
        <v>195</v>
      </c>
    </row>
    <row r="45" spans="18:23" ht="13.5">
      <c r="R45" s="138" t="s">
        <v>190</v>
      </c>
      <c r="S45" s="118">
        <v>320</v>
      </c>
      <c r="T45" s="117">
        <v>326</v>
      </c>
      <c r="U45" s="124"/>
      <c r="V45" s="125">
        <v>188</v>
      </c>
      <c r="W45" s="128"/>
    </row>
    <row r="46" spans="18:23" ht="13.5">
      <c r="R46" s="139"/>
      <c r="S46" s="140">
        <f>SUM(S45:T45)</f>
        <v>646</v>
      </c>
      <c r="T46" s="141"/>
      <c r="U46" s="122" t="s">
        <v>196</v>
      </c>
      <c r="V46" s="123">
        <v>188</v>
      </c>
      <c r="W46" s="27" t="s">
        <v>195</v>
      </c>
    </row>
    <row r="47" spans="18:23" ht="13.5">
      <c r="R47" s="138" t="s">
        <v>191</v>
      </c>
      <c r="S47" s="118">
        <v>211</v>
      </c>
      <c r="T47" s="117">
        <v>231</v>
      </c>
      <c r="U47" s="124"/>
      <c r="V47" s="125">
        <v>95</v>
      </c>
      <c r="W47" s="128"/>
    </row>
    <row r="48" spans="18:23" ht="13.5">
      <c r="R48" s="139"/>
      <c r="S48" s="140">
        <f>SUM(S47:T47)</f>
        <v>442</v>
      </c>
      <c r="T48" s="141"/>
      <c r="U48" s="122" t="s">
        <v>196</v>
      </c>
      <c r="V48" s="123">
        <v>95</v>
      </c>
      <c r="W48" s="27" t="s">
        <v>195</v>
      </c>
    </row>
    <row r="49" spans="18:23" ht="13.5">
      <c r="R49" s="138" t="s">
        <v>192</v>
      </c>
      <c r="S49" s="118">
        <v>119</v>
      </c>
      <c r="T49" s="117">
        <v>114</v>
      </c>
      <c r="U49" s="124"/>
      <c r="V49" s="125">
        <v>52</v>
      </c>
      <c r="W49" s="128"/>
    </row>
    <row r="50" spans="18:23" ht="13.5">
      <c r="R50" s="139"/>
      <c r="S50" s="140">
        <f>SUM(S49:T49)</f>
        <v>233</v>
      </c>
      <c r="T50" s="141"/>
      <c r="U50" s="122" t="s">
        <v>196</v>
      </c>
      <c r="V50" s="123">
        <v>52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16670</v>
      </c>
      <c r="T51" s="117">
        <f>SUM(T7+T9+T11+T13+T15+T17+T19+T21+T23+T25+T27+T29+T31+T33+T35+T37+T39+T41+T43+T45+T47+T49)</f>
        <v>16510</v>
      </c>
      <c r="U51" s="124"/>
      <c r="V51" s="125">
        <f>SUM(V7+V9+V11+V13+V15+V17+V19+V21+V23+V25+V27+V29+V31+V33+V35+V37+V39+V41+V43+V45+V47+V49)</f>
        <v>10214</v>
      </c>
      <c r="W51" s="128"/>
    </row>
    <row r="52" spans="18:23" ht="14.25" thickBot="1">
      <c r="R52" s="142"/>
      <c r="S52" s="143">
        <f>SUM(S51:T51)</f>
        <v>33180</v>
      </c>
      <c r="T52" s="144"/>
      <c r="U52" s="127" t="s">
        <v>194</v>
      </c>
      <c r="V52" s="126">
        <f>SUM(V8+V10+V12+V14+V16+V18+V20+V22+V24+V26+V28+V30+V32+V34+V36+V38+V40+V42+V44+V46+V48+V50)</f>
        <v>9910</v>
      </c>
      <c r="W52" s="52" t="s">
        <v>195</v>
      </c>
    </row>
  </sheetData>
  <mergeCells count="60">
    <mergeCell ref="A1:D1"/>
    <mergeCell ref="A2:B2"/>
    <mergeCell ref="A8:B8"/>
    <mergeCell ref="A14:B14"/>
    <mergeCell ref="C2:E2"/>
    <mergeCell ref="C8:E8"/>
    <mergeCell ref="C14:E14"/>
    <mergeCell ref="M3:O3"/>
    <mergeCell ref="M12:O12"/>
    <mergeCell ref="M21:O21"/>
    <mergeCell ref="H1:J1"/>
    <mergeCell ref="R4:W4"/>
    <mergeCell ref="U5:W6"/>
    <mergeCell ref="S6:T6"/>
    <mergeCell ref="R7:R8"/>
    <mergeCell ref="S8:T8"/>
    <mergeCell ref="R9:R10"/>
    <mergeCell ref="S10:T10"/>
    <mergeCell ref="R11:R12"/>
    <mergeCell ref="S12:T12"/>
    <mergeCell ref="R13:R14"/>
    <mergeCell ref="S14:T14"/>
    <mergeCell ref="R15:R16"/>
    <mergeCell ref="S16:T16"/>
    <mergeCell ref="R17:R18"/>
    <mergeCell ref="S18:T18"/>
    <mergeCell ref="R19:R20"/>
    <mergeCell ref="S20:T20"/>
    <mergeCell ref="R21:R22"/>
    <mergeCell ref="S22:T22"/>
    <mergeCell ref="R23:R24"/>
    <mergeCell ref="S24:T24"/>
    <mergeCell ref="R25:R26"/>
    <mergeCell ref="S26:T26"/>
    <mergeCell ref="R27:R28"/>
    <mergeCell ref="S28:T28"/>
    <mergeCell ref="R29:R30"/>
    <mergeCell ref="S30:T30"/>
    <mergeCell ref="R31:R32"/>
    <mergeCell ref="S32:T32"/>
    <mergeCell ref="R33:R34"/>
    <mergeCell ref="S34:T34"/>
    <mergeCell ref="R35:R36"/>
    <mergeCell ref="S36:T36"/>
    <mergeCell ref="R37:R38"/>
    <mergeCell ref="S38:T38"/>
    <mergeCell ref="R39:R40"/>
    <mergeCell ref="S40:T40"/>
    <mergeCell ref="R41:R42"/>
    <mergeCell ref="S42:T42"/>
    <mergeCell ref="R43:R44"/>
    <mergeCell ref="S44:T44"/>
    <mergeCell ref="R45:R46"/>
    <mergeCell ref="S46:T46"/>
    <mergeCell ref="R47:R48"/>
    <mergeCell ref="S48:T48"/>
    <mergeCell ref="R49:R50"/>
    <mergeCell ref="S50:T50"/>
    <mergeCell ref="R51:R52"/>
    <mergeCell ref="S52:T52"/>
  </mergeCells>
  <hyperlinks>
    <hyperlink ref="R2" location="目次!A1" display="目次!A1"/>
  </hyperlink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2" max="2" width="9" style="3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89" customWidth="1"/>
    <col min="9" max="9" width="5.59765625" style="16" customWidth="1"/>
    <col min="10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203125" style="0" customWidth="1"/>
    <col min="22" max="22" width="6.5" style="0" bestFit="1" customWidth="1"/>
    <col min="23" max="23" width="1.390625" style="0" customWidth="1"/>
  </cols>
  <sheetData>
    <row r="1" spans="1:18" ht="13.5">
      <c r="A1" s="95" t="s">
        <v>199</v>
      </c>
      <c r="B1" s="89"/>
      <c r="C1" s="89"/>
      <c r="D1" s="89"/>
      <c r="E1" s="89"/>
      <c r="H1" s="95" t="s">
        <v>10</v>
      </c>
      <c r="I1" s="74"/>
      <c r="J1" s="74"/>
      <c r="N1" s="30"/>
      <c r="R1" t="s">
        <v>49</v>
      </c>
    </row>
    <row r="2" spans="1:18" ht="14.25" thickBot="1">
      <c r="A2" s="2" t="s">
        <v>9</v>
      </c>
      <c r="C2" s="162" t="s">
        <v>7</v>
      </c>
      <c r="D2" s="162"/>
      <c r="E2" s="162"/>
      <c r="N2" s="30"/>
      <c r="R2" s="53" t="s">
        <v>50</v>
      </c>
    </row>
    <row r="3" spans="1:15" ht="14.25" thickBot="1">
      <c r="A3" s="8" t="s">
        <v>1</v>
      </c>
      <c r="B3" s="41">
        <f>SUM(B4:B5)</f>
        <v>33210</v>
      </c>
      <c r="C3" s="9" t="s">
        <v>5</v>
      </c>
      <c r="D3" s="37">
        <f>B3-'前年度末'!B3</f>
        <v>30</v>
      </c>
      <c r="E3" s="10" t="s">
        <v>6</v>
      </c>
      <c r="F3" t="str">
        <f>IF(D3=0,"",IF(D3&gt;0,"↑","↓"))</f>
        <v>↑</v>
      </c>
      <c r="H3" s="90" t="s">
        <v>11</v>
      </c>
      <c r="I3" s="91" t="s">
        <v>21</v>
      </c>
      <c r="J3" s="91" t="s">
        <v>19</v>
      </c>
      <c r="K3" s="91" t="s">
        <v>20</v>
      </c>
      <c r="L3" s="91" t="s">
        <v>22</v>
      </c>
      <c r="M3" s="159" t="s">
        <v>7</v>
      </c>
      <c r="N3" s="149"/>
      <c r="O3" s="131"/>
    </row>
    <row r="4" spans="1:23" ht="13.5">
      <c r="A4" s="15" t="s">
        <v>2</v>
      </c>
      <c r="B4" s="31">
        <f>B10+B16</f>
        <v>16675</v>
      </c>
      <c r="C4" s="7" t="s">
        <v>5</v>
      </c>
      <c r="D4" s="38">
        <f>B4-'前年度末'!B4</f>
        <v>5</v>
      </c>
      <c r="E4" s="11" t="s">
        <v>6</v>
      </c>
      <c r="F4" t="str">
        <f>IF(D4=0,"",IF(D4&gt;0,"↑","↓"))</f>
        <v>↑</v>
      </c>
      <c r="H4" s="92" t="s">
        <v>12</v>
      </c>
      <c r="I4" s="4">
        <f>I13+I22</f>
        <v>0</v>
      </c>
      <c r="J4" s="4">
        <f>J13+J22</f>
        <v>9</v>
      </c>
      <c r="K4" s="4">
        <f aca="true" t="shared" si="0" ref="K4:K10">K13+K22</f>
        <v>14</v>
      </c>
      <c r="L4" s="3">
        <f>SUM(J4:K4)</f>
        <v>23</v>
      </c>
      <c r="M4" s="7" t="s">
        <v>5</v>
      </c>
      <c r="N4" s="33">
        <f>L4-'前年度末'!L4</f>
        <v>-3</v>
      </c>
      <c r="O4" s="11" t="s">
        <v>6</v>
      </c>
      <c r="P4" t="str">
        <f aca="true" t="shared" si="1" ref="P4:P10">IF(N4=0,"",IF(N4&gt;0,"↑","↓"))</f>
        <v>↓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16535</v>
      </c>
      <c r="C5" s="7" t="s">
        <v>5</v>
      </c>
      <c r="D5" s="38">
        <f>B5-'前年度末'!B5</f>
        <v>25</v>
      </c>
      <c r="E5" s="11" t="s">
        <v>6</v>
      </c>
      <c r="F5" t="str">
        <f>IF(D5=0,"",IF(D5&gt;0,"↑","↓"))</f>
        <v>↑</v>
      </c>
      <c r="H5" s="92" t="s">
        <v>13</v>
      </c>
      <c r="I5" s="4">
        <f aca="true" t="shared" si="2" ref="I5:J10">I14+I23</f>
        <v>2</v>
      </c>
      <c r="J5" s="4">
        <f t="shared" si="2"/>
        <v>7</v>
      </c>
      <c r="K5" s="4">
        <f t="shared" si="0"/>
        <v>5</v>
      </c>
      <c r="L5" s="3">
        <f aca="true" t="shared" si="3" ref="L5:L10">SUM(J5:K5)</f>
        <v>12</v>
      </c>
      <c r="M5" s="7" t="s">
        <v>5</v>
      </c>
      <c r="N5" s="33">
        <f>L5-'前年度末'!L5</f>
        <v>-9</v>
      </c>
      <c r="O5" s="11" t="s">
        <v>6</v>
      </c>
      <c r="P5" t="str">
        <f t="shared" si="1"/>
        <v>↓</v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10240</v>
      </c>
      <c r="C6" s="13" t="s">
        <v>5</v>
      </c>
      <c r="D6" s="40">
        <f>B6-'前年度末'!B6</f>
        <v>26</v>
      </c>
      <c r="E6" s="14" t="s">
        <v>6</v>
      </c>
      <c r="F6" t="str">
        <f>IF(D6=0,"",IF(D6&gt;0,"↑","↓"))</f>
        <v>↑</v>
      </c>
      <c r="H6" s="92" t="s">
        <v>14</v>
      </c>
      <c r="I6" s="4">
        <f t="shared" si="2"/>
        <v>85</v>
      </c>
      <c r="J6" s="4">
        <f t="shared" si="2"/>
        <v>101</v>
      </c>
      <c r="K6" s="4">
        <f t="shared" si="0"/>
        <v>104</v>
      </c>
      <c r="L6" s="3">
        <f t="shared" si="3"/>
        <v>205</v>
      </c>
      <c r="M6" s="7" t="s">
        <v>5</v>
      </c>
      <c r="N6" s="33">
        <f>L6-'前年度末'!L6</f>
        <v>122</v>
      </c>
      <c r="O6" s="11" t="s">
        <v>6</v>
      </c>
      <c r="P6" t="str">
        <f t="shared" si="1"/>
        <v>↑</v>
      </c>
      <c r="R6" s="113"/>
      <c r="S6" s="158" t="s">
        <v>169</v>
      </c>
      <c r="T6" s="141"/>
      <c r="U6" s="155"/>
      <c r="V6" s="156"/>
      <c r="W6" s="157"/>
    </row>
    <row r="7" spans="4:23" ht="13.5">
      <c r="D7" s="36"/>
      <c r="H7" s="92" t="s">
        <v>15</v>
      </c>
      <c r="I7" s="4">
        <f t="shared" si="2"/>
        <v>52</v>
      </c>
      <c r="J7" s="4">
        <f t="shared" si="2"/>
        <v>97</v>
      </c>
      <c r="K7" s="4">
        <f t="shared" si="0"/>
        <v>79</v>
      </c>
      <c r="L7" s="3">
        <f t="shared" si="3"/>
        <v>176</v>
      </c>
      <c r="M7" s="7" t="s">
        <v>5</v>
      </c>
      <c r="N7" s="33">
        <f>L7-'前年度末'!L7</f>
        <v>38</v>
      </c>
      <c r="O7" s="11" t="s">
        <v>6</v>
      </c>
      <c r="P7" t="str">
        <f t="shared" si="1"/>
        <v>↑</v>
      </c>
      <c r="R7" s="138" t="s">
        <v>171</v>
      </c>
      <c r="S7" s="118">
        <v>115</v>
      </c>
      <c r="T7" s="116">
        <v>141</v>
      </c>
      <c r="U7" s="120"/>
      <c r="V7" s="121">
        <v>61</v>
      </c>
      <c r="W7" s="128"/>
    </row>
    <row r="8" spans="1:23" ht="14.25" thickBot="1">
      <c r="A8" s="2" t="s">
        <v>0</v>
      </c>
      <c r="C8" s="162" t="s">
        <v>7</v>
      </c>
      <c r="D8" s="162"/>
      <c r="E8" s="162"/>
      <c r="H8" s="92" t="s">
        <v>16</v>
      </c>
      <c r="I8" s="4">
        <f t="shared" si="2"/>
        <v>10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L8-'前年度末'!L8</f>
        <v>-1</v>
      </c>
      <c r="O8" s="11" t="s">
        <v>6</v>
      </c>
      <c r="P8" t="str">
        <f t="shared" si="1"/>
        <v>↓</v>
      </c>
      <c r="R8" s="139"/>
      <c r="S8" s="158">
        <f>SUM(S7:T7)</f>
        <v>256</v>
      </c>
      <c r="T8" s="141"/>
      <c r="U8" s="122" t="s">
        <v>194</v>
      </c>
      <c r="V8" s="123">
        <v>61</v>
      </c>
      <c r="W8" s="27" t="s">
        <v>195</v>
      </c>
    </row>
    <row r="9" spans="1:23" ht="14.25" thickBot="1">
      <c r="A9" s="8" t="s">
        <v>1</v>
      </c>
      <c r="B9" s="41">
        <f>SUM(B10:B11)</f>
        <v>32877</v>
      </c>
      <c r="C9" s="9" t="s">
        <v>5</v>
      </c>
      <c r="D9" s="37">
        <f>B9-'前年度末'!B9</f>
        <v>28</v>
      </c>
      <c r="E9" s="10" t="s">
        <v>6</v>
      </c>
      <c r="F9" t="str">
        <f>IF(D9=0,"",IF(D9&gt;0,"↑","↓"))</f>
        <v>↑</v>
      </c>
      <c r="H9" s="93" t="s">
        <v>17</v>
      </c>
      <c r="I9" s="25">
        <f t="shared" si="2"/>
        <v>15</v>
      </c>
      <c r="J9" s="25">
        <f t="shared" si="2"/>
        <v>1</v>
      </c>
      <c r="K9" s="25">
        <f t="shared" si="0"/>
        <v>9</v>
      </c>
      <c r="L9" s="19">
        <f t="shared" si="3"/>
        <v>10</v>
      </c>
      <c r="M9" s="5" t="s">
        <v>5</v>
      </c>
      <c r="N9" s="88">
        <f>L9-'前年度末'!L9</f>
        <v>9</v>
      </c>
      <c r="O9" s="20" t="s">
        <v>6</v>
      </c>
      <c r="P9" t="str">
        <f t="shared" si="1"/>
        <v>↑</v>
      </c>
      <c r="R9" s="138" t="s">
        <v>172</v>
      </c>
      <c r="S9" s="118">
        <v>190</v>
      </c>
      <c r="T9" s="117">
        <v>197</v>
      </c>
      <c r="U9" s="124"/>
      <c r="V9" s="125">
        <v>94</v>
      </c>
      <c r="W9" s="128"/>
    </row>
    <row r="10" spans="1:23" ht="14.25" thickBot="1">
      <c r="A10" s="15" t="s">
        <v>2</v>
      </c>
      <c r="B10" s="31">
        <f>'前年度末'!B10+'４月'!J19</f>
        <v>16499</v>
      </c>
      <c r="C10" s="7" t="s">
        <v>5</v>
      </c>
      <c r="D10" s="38">
        <f>B10-'前年度末'!B10</f>
        <v>6</v>
      </c>
      <c r="E10" s="11" t="s">
        <v>6</v>
      </c>
      <c r="F10" t="str">
        <f>IF(D10=0,"",IF(D10&gt;0,"↑","↓"))</f>
        <v>↑</v>
      </c>
      <c r="H10" s="94" t="s">
        <v>18</v>
      </c>
      <c r="I10" s="26">
        <f t="shared" si="2"/>
        <v>26</v>
      </c>
      <c r="J10" s="26">
        <f t="shared" si="2"/>
        <v>5</v>
      </c>
      <c r="K10" s="26">
        <f t="shared" si="0"/>
        <v>25</v>
      </c>
      <c r="L10" s="21">
        <f t="shared" si="3"/>
        <v>30</v>
      </c>
      <c r="M10" s="22" t="s">
        <v>5</v>
      </c>
      <c r="N10" s="35">
        <f>L10-'前年度末'!L10</f>
        <v>80</v>
      </c>
      <c r="O10" s="24" t="s">
        <v>6</v>
      </c>
      <c r="P10" t="str">
        <f t="shared" si="1"/>
        <v>↑</v>
      </c>
      <c r="R10" s="139"/>
      <c r="S10" s="140">
        <f>SUM(S9:T9)</f>
        <v>387</v>
      </c>
      <c r="T10" s="141"/>
      <c r="U10" s="122" t="s">
        <v>194</v>
      </c>
      <c r="V10" s="123">
        <v>94</v>
      </c>
      <c r="W10" s="27" t="s">
        <v>195</v>
      </c>
    </row>
    <row r="11" spans="1:23" ht="14.25" thickBot="1">
      <c r="A11" s="15" t="s">
        <v>3</v>
      </c>
      <c r="B11" s="31">
        <f>'前年度末'!B11+'４月'!K19</f>
        <v>16378</v>
      </c>
      <c r="C11" s="7" t="s">
        <v>5</v>
      </c>
      <c r="D11" s="38">
        <f>B11-'前年度末'!B11</f>
        <v>22</v>
      </c>
      <c r="E11" s="11" t="s">
        <v>6</v>
      </c>
      <c r="F11" t="str">
        <f>IF(D11=0,"",IF(D11&gt;0,"↑","↓"))</f>
        <v>↑</v>
      </c>
      <c r="N11" s="30"/>
      <c r="R11" s="138" t="s">
        <v>173</v>
      </c>
      <c r="S11" s="118">
        <v>1347</v>
      </c>
      <c r="T11" s="117">
        <v>1286</v>
      </c>
      <c r="U11" s="124"/>
      <c r="V11" s="125">
        <v>916</v>
      </c>
      <c r="W11" s="128"/>
    </row>
    <row r="12" spans="1:23" ht="14.25" thickBot="1">
      <c r="A12" s="12" t="s">
        <v>4</v>
      </c>
      <c r="B12" s="42">
        <f>'前年度末'!B12+'４月'!I19</f>
        <v>10008</v>
      </c>
      <c r="C12" s="13" t="s">
        <v>5</v>
      </c>
      <c r="D12" s="40">
        <f>B12-'前年度末'!B12</f>
        <v>23</v>
      </c>
      <c r="E12" s="14" t="s">
        <v>6</v>
      </c>
      <c r="F12" t="str">
        <f>IF(D12=0,"",IF(D12&gt;0,"↑","↓"))</f>
        <v>↑</v>
      </c>
      <c r="H12" s="90" t="s">
        <v>23</v>
      </c>
      <c r="I12" s="91" t="s">
        <v>21</v>
      </c>
      <c r="J12" s="91" t="s">
        <v>19</v>
      </c>
      <c r="K12" s="91" t="s">
        <v>20</v>
      </c>
      <c r="L12" s="91" t="s">
        <v>22</v>
      </c>
      <c r="M12" s="159" t="s">
        <v>7</v>
      </c>
      <c r="N12" s="149"/>
      <c r="O12" s="131"/>
      <c r="R12" s="139"/>
      <c r="S12" s="140">
        <f>SUM(S11:T11)</f>
        <v>2633</v>
      </c>
      <c r="T12" s="141"/>
      <c r="U12" s="122" t="s">
        <v>194</v>
      </c>
      <c r="V12" s="123">
        <v>643</v>
      </c>
      <c r="W12" s="27" t="s">
        <v>195</v>
      </c>
    </row>
    <row r="13" spans="4:23" ht="13.5">
      <c r="D13" s="36"/>
      <c r="H13" s="92" t="s">
        <v>12</v>
      </c>
      <c r="I13" s="28">
        <v>0</v>
      </c>
      <c r="J13" s="28">
        <v>9</v>
      </c>
      <c r="K13" s="28">
        <v>14</v>
      </c>
      <c r="L13" s="3">
        <f>SUM(J13:K13)</f>
        <v>23</v>
      </c>
      <c r="M13" s="7" t="s">
        <v>5</v>
      </c>
      <c r="N13" s="33">
        <f>L13-'前年度末'!L13</f>
        <v>-3</v>
      </c>
      <c r="O13" s="11" t="s">
        <v>6</v>
      </c>
      <c r="P13" t="str">
        <f aca="true" t="shared" si="4" ref="P13:P19">IF(N13=0,"",IF(N13&gt;0,"↑","↓"))</f>
        <v>↓</v>
      </c>
      <c r="R13" s="138" t="s">
        <v>174</v>
      </c>
      <c r="S13" s="118">
        <v>2015</v>
      </c>
      <c r="T13" s="117">
        <v>1960</v>
      </c>
      <c r="U13" s="124"/>
      <c r="V13" s="125">
        <v>1143</v>
      </c>
      <c r="W13" s="128"/>
    </row>
    <row r="14" spans="1:23" ht="14.25" thickBot="1">
      <c r="A14" s="2" t="s">
        <v>8</v>
      </c>
      <c r="C14" s="162" t="s">
        <v>7</v>
      </c>
      <c r="D14" s="162"/>
      <c r="E14" s="162"/>
      <c r="H14" s="92" t="s">
        <v>13</v>
      </c>
      <c r="I14" s="28">
        <v>2</v>
      </c>
      <c r="J14" s="28">
        <v>7</v>
      </c>
      <c r="K14" s="28">
        <v>5</v>
      </c>
      <c r="L14" s="3">
        <f aca="true" t="shared" si="5" ref="L14:L19">SUM(J14:K14)</f>
        <v>12</v>
      </c>
      <c r="M14" s="7" t="s">
        <v>5</v>
      </c>
      <c r="N14" s="33">
        <f>L14-'前年度末'!L14</f>
        <v>-9</v>
      </c>
      <c r="O14" s="11" t="s">
        <v>6</v>
      </c>
      <c r="P14" t="str">
        <f t="shared" si="4"/>
        <v>↓</v>
      </c>
      <c r="R14" s="139"/>
      <c r="S14" s="140">
        <f>SUM(S13:T13)</f>
        <v>3975</v>
      </c>
      <c r="T14" s="141"/>
      <c r="U14" s="122" t="s">
        <v>194</v>
      </c>
      <c r="V14" s="123">
        <v>1143</v>
      </c>
      <c r="W14" s="27" t="s">
        <v>195</v>
      </c>
    </row>
    <row r="15" spans="1:23" ht="13.5">
      <c r="A15" s="8" t="s">
        <v>1</v>
      </c>
      <c r="B15" s="41">
        <f>SUM(B16:B17)</f>
        <v>333</v>
      </c>
      <c r="C15" s="9" t="s">
        <v>5</v>
      </c>
      <c r="D15" s="37">
        <f>B15-'前年度末'!B15</f>
        <v>2</v>
      </c>
      <c r="E15" s="10" t="s">
        <v>6</v>
      </c>
      <c r="F15" t="str">
        <f>IF(D15=0,"",IF(D15&gt;0,"↑","↓"))</f>
        <v>↑</v>
      </c>
      <c r="H15" s="92" t="s">
        <v>14</v>
      </c>
      <c r="I15" s="28">
        <v>67</v>
      </c>
      <c r="J15" s="28">
        <v>97</v>
      </c>
      <c r="K15" s="28">
        <v>89</v>
      </c>
      <c r="L15" s="3">
        <f t="shared" si="5"/>
        <v>186</v>
      </c>
      <c r="M15" s="7" t="s">
        <v>5</v>
      </c>
      <c r="N15" s="33">
        <f>L15-'前年度末'!L15</f>
        <v>115</v>
      </c>
      <c r="O15" s="11" t="s">
        <v>6</v>
      </c>
      <c r="P15" t="str">
        <f t="shared" si="4"/>
        <v>↑</v>
      </c>
      <c r="R15" s="138" t="s">
        <v>175</v>
      </c>
      <c r="S15" s="118">
        <v>513</v>
      </c>
      <c r="T15" s="117">
        <v>512</v>
      </c>
      <c r="U15" s="124"/>
      <c r="V15" s="125">
        <v>295</v>
      </c>
      <c r="W15" s="128"/>
    </row>
    <row r="16" spans="1:23" ht="13.5">
      <c r="A16" s="15" t="s">
        <v>2</v>
      </c>
      <c r="B16" s="31">
        <f>'前年度末'!B16+'４月'!J28</f>
        <v>176</v>
      </c>
      <c r="C16" s="7" t="s">
        <v>5</v>
      </c>
      <c r="D16" s="38">
        <f>B16-'前年度末'!B16</f>
        <v>-1</v>
      </c>
      <c r="E16" s="11" t="s">
        <v>6</v>
      </c>
      <c r="F16" t="str">
        <f>IF(D16=0,"",IF(D16&gt;0,"↑","↓"))</f>
        <v>↓</v>
      </c>
      <c r="H16" s="92" t="s">
        <v>15</v>
      </c>
      <c r="I16" s="28">
        <v>45</v>
      </c>
      <c r="J16" s="28">
        <v>92</v>
      </c>
      <c r="K16" s="28">
        <v>76</v>
      </c>
      <c r="L16" s="3">
        <f t="shared" si="5"/>
        <v>168</v>
      </c>
      <c r="M16" s="7" t="s">
        <v>5</v>
      </c>
      <c r="N16" s="33">
        <f>L16-'前年度末'!L16</f>
        <v>40</v>
      </c>
      <c r="O16" s="11" t="s">
        <v>6</v>
      </c>
      <c r="P16" t="str">
        <f t="shared" si="4"/>
        <v>↑</v>
      </c>
      <c r="R16" s="139"/>
      <c r="S16" s="140">
        <f>SUM(S15:T15)</f>
        <v>1025</v>
      </c>
      <c r="T16" s="141"/>
      <c r="U16" s="122" t="s">
        <v>194</v>
      </c>
      <c r="V16" s="123">
        <v>295</v>
      </c>
      <c r="W16" s="27" t="s">
        <v>195</v>
      </c>
    </row>
    <row r="17" spans="1:23" ht="13.5">
      <c r="A17" s="15" t="s">
        <v>3</v>
      </c>
      <c r="B17" s="31">
        <f>'前年度末'!B17+'４月'!K28</f>
        <v>157</v>
      </c>
      <c r="C17" s="7" t="s">
        <v>5</v>
      </c>
      <c r="D17" s="38">
        <f>B17-'前年度末'!B17</f>
        <v>3</v>
      </c>
      <c r="E17" s="11" t="s">
        <v>6</v>
      </c>
      <c r="F17" t="str">
        <f>IF(D17=0,"",IF(D17&gt;0,"↑","↓"))</f>
        <v>↑</v>
      </c>
      <c r="H17" s="92" t="s">
        <v>16</v>
      </c>
      <c r="I17" s="28">
        <v>10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L17-'前年度末'!L17</f>
        <v>-1</v>
      </c>
      <c r="O17" s="11" t="s">
        <v>6</v>
      </c>
      <c r="P17" t="str">
        <f t="shared" si="4"/>
        <v>↓</v>
      </c>
      <c r="R17" s="138" t="s">
        <v>176</v>
      </c>
      <c r="S17" s="118">
        <v>1250</v>
      </c>
      <c r="T17" s="117">
        <v>1261</v>
      </c>
      <c r="U17" s="124"/>
      <c r="V17" s="125">
        <v>750</v>
      </c>
      <c r="W17" s="128"/>
    </row>
    <row r="18" spans="1:23" ht="14.25" thickBot="1">
      <c r="A18" s="12" t="s">
        <v>4</v>
      </c>
      <c r="B18" s="42">
        <f>'前年度末'!B18+'４月'!I28</f>
        <v>232</v>
      </c>
      <c r="C18" s="13" t="s">
        <v>5</v>
      </c>
      <c r="D18" s="40">
        <f>B18-'前年度末'!B18</f>
        <v>3</v>
      </c>
      <c r="E18" s="14" t="s">
        <v>6</v>
      </c>
      <c r="F18" t="str">
        <f>IF(D18=0,"",IF(D18&gt;0,"↑","↓"))</f>
        <v>↑</v>
      </c>
      <c r="H18" s="93" t="s">
        <v>17</v>
      </c>
      <c r="I18" s="29">
        <v>7</v>
      </c>
      <c r="J18" s="29">
        <v>1</v>
      </c>
      <c r="K18" s="29">
        <v>0</v>
      </c>
      <c r="L18" s="19">
        <f t="shared" si="5"/>
        <v>1</v>
      </c>
      <c r="M18" s="5" t="s">
        <v>5</v>
      </c>
      <c r="N18" s="88">
        <f>L18-'前年度末'!L18</f>
        <v>1</v>
      </c>
      <c r="O18" s="20" t="s">
        <v>6</v>
      </c>
      <c r="P18" t="str">
        <f t="shared" si="4"/>
        <v>↑</v>
      </c>
      <c r="R18" s="139"/>
      <c r="S18" s="140">
        <f>SUM(S17:T17)</f>
        <v>2511</v>
      </c>
      <c r="T18" s="141"/>
      <c r="U18" s="122" t="s">
        <v>196</v>
      </c>
      <c r="V18" s="123">
        <v>739</v>
      </c>
      <c r="W18" s="27" t="s">
        <v>195</v>
      </c>
    </row>
    <row r="19" spans="4:23" ht="14.25" thickBot="1">
      <c r="D19" s="36"/>
      <c r="H19" s="94" t="s">
        <v>18</v>
      </c>
      <c r="I19" s="26">
        <f>I13-I14+I15-I16+I17-I18</f>
        <v>23</v>
      </c>
      <c r="J19" s="26">
        <f>J13-J14+J15-J16+J17-J18</f>
        <v>6</v>
      </c>
      <c r="K19" s="26">
        <f>K13-K14+K15-K16+K17-K18</f>
        <v>22</v>
      </c>
      <c r="L19" s="21">
        <f t="shared" si="5"/>
        <v>28</v>
      </c>
      <c r="M19" s="22" t="s">
        <v>5</v>
      </c>
      <c r="N19" s="35">
        <f>L19-'前年度末'!L19</f>
        <v>79</v>
      </c>
      <c r="O19" s="24" t="s">
        <v>6</v>
      </c>
      <c r="P19" t="str">
        <f t="shared" si="4"/>
        <v>↑</v>
      </c>
      <c r="R19" s="138" t="s">
        <v>177</v>
      </c>
      <c r="S19" s="118">
        <v>2391</v>
      </c>
      <c r="T19" s="117">
        <v>2415</v>
      </c>
      <c r="U19" s="124"/>
      <c r="V19" s="125">
        <v>1514</v>
      </c>
      <c r="W19" s="128"/>
    </row>
    <row r="20" spans="4:23" ht="14.25" thickBot="1">
      <c r="D20" s="36"/>
      <c r="N20" s="30"/>
      <c r="R20" s="139"/>
      <c r="S20" s="140">
        <f>SUM(S19:T19)</f>
        <v>4806</v>
      </c>
      <c r="T20" s="141"/>
      <c r="U20" s="122" t="s">
        <v>194</v>
      </c>
      <c r="V20" s="123">
        <v>1514</v>
      </c>
      <c r="W20" s="27" t="s">
        <v>195</v>
      </c>
    </row>
    <row r="21" spans="4:23" ht="13.5">
      <c r="D21" s="36"/>
      <c r="H21" s="90" t="s">
        <v>24</v>
      </c>
      <c r="I21" s="91" t="s">
        <v>21</v>
      </c>
      <c r="J21" s="91" t="s">
        <v>19</v>
      </c>
      <c r="K21" s="91" t="s">
        <v>20</v>
      </c>
      <c r="L21" s="91" t="s">
        <v>22</v>
      </c>
      <c r="M21" s="159" t="s">
        <v>7</v>
      </c>
      <c r="N21" s="149"/>
      <c r="O21" s="131"/>
      <c r="R21" s="138" t="s">
        <v>178</v>
      </c>
      <c r="S21" s="118">
        <v>86</v>
      </c>
      <c r="T21" s="117">
        <v>95</v>
      </c>
      <c r="U21" s="124"/>
      <c r="V21" s="125">
        <v>43</v>
      </c>
      <c r="W21" s="128"/>
    </row>
    <row r="22" spans="4:23" ht="13.5">
      <c r="D22" s="36"/>
      <c r="H22" s="92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L22-'前年度末'!L22</f>
        <v>0</v>
      </c>
      <c r="O22" s="11" t="s">
        <v>6</v>
      </c>
      <c r="P22">
        <f aca="true" t="shared" si="6" ref="P22:P28">IF(N22=0,"",IF(N22&gt;0,"↑","↓"))</f>
      </c>
      <c r="R22" s="139"/>
      <c r="S22" s="140">
        <f>SUM(S21:T21)</f>
        <v>181</v>
      </c>
      <c r="T22" s="141"/>
      <c r="U22" s="122" t="s">
        <v>196</v>
      </c>
      <c r="V22" s="123">
        <v>43</v>
      </c>
      <c r="W22" s="27" t="s">
        <v>195</v>
      </c>
    </row>
    <row r="23" spans="4:23" ht="13.5">
      <c r="D23" s="36"/>
      <c r="H23" s="92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L23-'前年度末'!L23</f>
        <v>0</v>
      </c>
      <c r="O23" s="11" t="s">
        <v>6</v>
      </c>
      <c r="P23">
        <f t="shared" si="6"/>
      </c>
      <c r="R23" s="138" t="s">
        <v>179</v>
      </c>
      <c r="S23" s="118">
        <v>1003</v>
      </c>
      <c r="T23" s="117">
        <v>990</v>
      </c>
      <c r="U23" s="124"/>
      <c r="V23" s="125">
        <v>670</v>
      </c>
      <c r="W23" s="128"/>
    </row>
    <row r="24" spans="4:23" ht="13.5">
      <c r="D24" s="36"/>
      <c r="H24" s="92" t="s">
        <v>14</v>
      </c>
      <c r="I24" s="28">
        <v>18</v>
      </c>
      <c r="J24" s="28">
        <v>4</v>
      </c>
      <c r="K24" s="28">
        <v>15</v>
      </c>
      <c r="L24" s="3">
        <f t="shared" si="7"/>
        <v>19</v>
      </c>
      <c r="M24" s="7" t="s">
        <v>5</v>
      </c>
      <c r="N24" s="33">
        <f>L24-'前年度末'!L24</f>
        <v>7</v>
      </c>
      <c r="O24" s="11" t="s">
        <v>6</v>
      </c>
      <c r="P24" t="str">
        <f t="shared" si="6"/>
        <v>↑</v>
      </c>
      <c r="R24" s="139"/>
      <c r="S24" s="140">
        <f>SUM(S23:T23)</f>
        <v>1993</v>
      </c>
      <c r="T24" s="141"/>
      <c r="U24" s="122" t="s">
        <v>194</v>
      </c>
      <c r="V24" s="123">
        <v>670</v>
      </c>
      <c r="W24" s="27" t="s">
        <v>195</v>
      </c>
    </row>
    <row r="25" spans="4:23" ht="13.5">
      <c r="D25" s="36"/>
      <c r="H25" s="92" t="s">
        <v>15</v>
      </c>
      <c r="I25" s="28">
        <v>7</v>
      </c>
      <c r="J25" s="28">
        <v>5</v>
      </c>
      <c r="K25" s="28">
        <v>3</v>
      </c>
      <c r="L25" s="3">
        <f t="shared" si="7"/>
        <v>8</v>
      </c>
      <c r="M25" s="7" t="s">
        <v>5</v>
      </c>
      <c r="N25" s="33">
        <f>L25-'前年度末'!L25</f>
        <v>-2</v>
      </c>
      <c r="O25" s="11" t="s">
        <v>6</v>
      </c>
      <c r="P25" t="str">
        <f t="shared" si="6"/>
        <v>↓</v>
      </c>
      <c r="R25" s="138" t="s">
        <v>180</v>
      </c>
      <c r="S25" s="118">
        <v>439</v>
      </c>
      <c r="T25" s="117">
        <v>463</v>
      </c>
      <c r="U25" s="124"/>
      <c r="V25" s="125">
        <v>238</v>
      </c>
      <c r="W25" s="128"/>
    </row>
    <row r="26" spans="4:23" ht="13.5">
      <c r="D26" s="36"/>
      <c r="H26" s="92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L26-'前年度末'!L26</f>
        <v>0</v>
      </c>
      <c r="O26" s="11" t="s">
        <v>6</v>
      </c>
      <c r="P26">
        <f t="shared" si="6"/>
      </c>
      <c r="R26" s="145"/>
      <c r="S26" s="146">
        <f>SUM(S25:T25)</f>
        <v>902</v>
      </c>
      <c r="T26" s="147"/>
      <c r="U26" s="122" t="s">
        <v>196</v>
      </c>
      <c r="V26" s="123">
        <v>238</v>
      </c>
      <c r="W26" s="27" t="s">
        <v>195</v>
      </c>
    </row>
    <row r="27" spans="4:23" ht="14.25" thickBot="1">
      <c r="D27" s="36"/>
      <c r="H27" s="93" t="s">
        <v>17</v>
      </c>
      <c r="I27" s="29">
        <v>8</v>
      </c>
      <c r="J27" s="29">
        <v>0</v>
      </c>
      <c r="K27" s="29">
        <v>9</v>
      </c>
      <c r="L27" s="19">
        <f t="shared" si="7"/>
        <v>9</v>
      </c>
      <c r="M27" s="5" t="s">
        <v>5</v>
      </c>
      <c r="N27" s="88">
        <f>L27-'前年度末'!L27</f>
        <v>8</v>
      </c>
      <c r="O27" s="20" t="s">
        <v>6</v>
      </c>
      <c r="P27" t="str">
        <f t="shared" si="6"/>
        <v>↑</v>
      </c>
      <c r="R27" s="138" t="s">
        <v>181</v>
      </c>
      <c r="S27" s="118">
        <v>1831</v>
      </c>
      <c r="T27" s="117">
        <v>1656</v>
      </c>
      <c r="U27" s="124"/>
      <c r="V27" s="125">
        <v>1310</v>
      </c>
      <c r="W27" s="128"/>
    </row>
    <row r="28" spans="4:23" ht="14.25" thickBot="1">
      <c r="D28" s="36"/>
      <c r="H28" s="94" t="s">
        <v>18</v>
      </c>
      <c r="I28" s="26">
        <f>I22-I23+I24-I25+I26-I27</f>
        <v>3</v>
      </c>
      <c r="J28" s="26">
        <f>J22-J23+J24-J25+J26-J27</f>
        <v>-1</v>
      </c>
      <c r="K28" s="26">
        <f>K22-K23+K24-K25+K26-K27</f>
        <v>3</v>
      </c>
      <c r="L28" s="21">
        <f t="shared" si="7"/>
        <v>2</v>
      </c>
      <c r="M28" s="22" t="s">
        <v>5</v>
      </c>
      <c r="N28" s="35">
        <f>L28-'前年度末'!L28</f>
        <v>1</v>
      </c>
      <c r="O28" s="24" t="s">
        <v>6</v>
      </c>
      <c r="P28" t="str">
        <f t="shared" si="6"/>
        <v>↑</v>
      </c>
      <c r="R28" s="139"/>
      <c r="S28" s="140">
        <f>SUM(S27:T27)</f>
        <v>3487</v>
      </c>
      <c r="T28" s="141"/>
      <c r="U28" s="122" t="s">
        <v>194</v>
      </c>
      <c r="V28" s="123">
        <v>1304</v>
      </c>
      <c r="W28" s="27" t="s">
        <v>195</v>
      </c>
    </row>
    <row r="29" spans="18:23" ht="13.5">
      <c r="R29" s="138" t="s">
        <v>182</v>
      </c>
      <c r="S29" s="118">
        <v>385</v>
      </c>
      <c r="T29" s="117">
        <v>392</v>
      </c>
      <c r="U29" s="124"/>
      <c r="V29" s="125">
        <v>243</v>
      </c>
      <c r="W29" s="128"/>
    </row>
    <row r="30" spans="18:23" ht="13.5">
      <c r="R30" s="139"/>
      <c r="S30" s="140">
        <f>SUM(S29:T29)</f>
        <v>777</v>
      </c>
      <c r="T30" s="141"/>
      <c r="U30" s="122" t="s">
        <v>196</v>
      </c>
      <c r="V30" s="123">
        <v>243</v>
      </c>
      <c r="W30" s="27" t="s">
        <v>195</v>
      </c>
    </row>
    <row r="31" spans="18:23" ht="13.5">
      <c r="R31" s="138" t="s">
        <v>183</v>
      </c>
      <c r="S31" s="118">
        <v>1047</v>
      </c>
      <c r="T31" s="117">
        <v>1039</v>
      </c>
      <c r="U31" s="124"/>
      <c r="V31" s="125">
        <v>641</v>
      </c>
      <c r="W31" s="128"/>
    </row>
    <row r="32" spans="18:23" ht="13.5">
      <c r="R32" s="139"/>
      <c r="S32" s="140">
        <f>SUM(S31:T31)</f>
        <v>2086</v>
      </c>
      <c r="T32" s="141"/>
      <c r="U32" s="122" t="s">
        <v>196</v>
      </c>
      <c r="V32" s="123">
        <v>641</v>
      </c>
      <c r="W32" s="27" t="s">
        <v>195</v>
      </c>
    </row>
    <row r="33" spans="18:23" ht="13.5">
      <c r="R33" s="138" t="s">
        <v>184</v>
      </c>
      <c r="S33" s="118">
        <v>1103</v>
      </c>
      <c r="T33" s="117">
        <v>1184</v>
      </c>
      <c r="U33" s="124"/>
      <c r="V33" s="125">
        <v>671</v>
      </c>
      <c r="W33" s="128"/>
    </row>
    <row r="34" spans="18:23" ht="13.5">
      <c r="R34" s="139"/>
      <c r="S34" s="140">
        <f>SUM(S33:T33)</f>
        <v>2287</v>
      </c>
      <c r="T34" s="141"/>
      <c r="U34" s="122" t="s">
        <v>196</v>
      </c>
      <c r="V34" s="123">
        <v>670</v>
      </c>
      <c r="W34" s="27" t="s">
        <v>195</v>
      </c>
    </row>
    <row r="35" spans="18:23" ht="13.5">
      <c r="R35" s="138" t="s">
        <v>185</v>
      </c>
      <c r="S35" s="118">
        <v>416</v>
      </c>
      <c r="T35" s="117">
        <v>377</v>
      </c>
      <c r="U35" s="124"/>
      <c r="V35" s="125">
        <v>234</v>
      </c>
      <c r="W35" s="128"/>
    </row>
    <row r="36" spans="18:23" ht="13.5">
      <c r="R36" s="139"/>
      <c r="S36" s="140">
        <f>SUM(S35:T35)</f>
        <v>793</v>
      </c>
      <c r="T36" s="141"/>
      <c r="U36" s="122" t="s">
        <v>196</v>
      </c>
      <c r="V36" s="123">
        <v>234</v>
      </c>
      <c r="W36" s="27" t="s">
        <v>195</v>
      </c>
    </row>
    <row r="37" spans="18:23" ht="13.5">
      <c r="R37" s="138" t="s">
        <v>186</v>
      </c>
      <c r="S37" s="118">
        <v>838</v>
      </c>
      <c r="T37" s="117">
        <v>856</v>
      </c>
      <c r="U37" s="124"/>
      <c r="V37" s="125">
        <v>498</v>
      </c>
      <c r="W37" s="128"/>
    </row>
    <row r="38" spans="18:23" ht="13.5">
      <c r="R38" s="139"/>
      <c r="S38" s="140">
        <f>SUM(S37:T37)</f>
        <v>1694</v>
      </c>
      <c r="T38" s="141"/>
      <c r="U38" s="122" t="s">
        <v>196</v>
      </c>
      <c r="V38" s="123">
        <v>498</v>
      </c>
      <c r="W38" s="27" t="s">
        <v>195</v>
      </c>
    </row>
    <row r="39" spans="18:23" ht="13.5">
      <c r="R39" s="138" t="s">
        <v>187</v>
      </c>
      <c r="S39" s="118">
        <v>156</v>
      </c>
      <c r="T39" s="117">
        <v>142</v>
      </c>
      <c r="U39" s="124"/>
      <c r="V39" s="125">
        <v>64</v>
      </c>
      <c r="W39" s="128"/>
    </row>
    <row r="40" spans="18:23" ht="13.5">
      <c r="R40" s="139"/>
      <c r="S40" s="140">
        <f>SUM(S39:T39)</f>
        <v>298</v>
      </c>
      <c r="T40" s="141"/>
      <c r="U40" s="122" t="s">
        <v>194</v>
      </c>
      <c r="V40" s="123">
        <v>64</v>
      </c>
      <c r="W40" s="27" t="s">
        <v>195</v>
      </c>
    </row>
    <row r="41" spans="18:23" ht="13.5">
      <c r="R41" s="138" t="s">
        <v>188</v>
      </c>
      <c r="S41" s="118">
        <v>201</v>
      </c>
      <c r="T41" s="117">
        <v>216</v>
      </c>
      <c r="U41" s="124"/>
      <c r="V41" s="125">
        <v>91</v>
      </c>
      <c r="W41" s="128"/>
    </row>
    <row r="42" spans="18:23" ht="13.5">
      <c r="R42" s="139"/>
      <c r="S42" s="140">
        <f>SUM(S41:T41)</f>
        <v>417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701</v>
      </c>
      <c r="T43" s="117">
        <v>680</v>
      </c>
      <c r="U43" s="124"/>
      <c r="V43" s="125">
        <v>428</v>
      </c>
      <c r="W43" s="128"/>
    </row>
    <row r="44" spans="18:23" ht="13.5">
      <c r="R44" s="139"/>
      <c r="S44" s="140">
        <f>SUM(S43:T43)</f>
        <v>1381</v>
      </c>
      <c r="T44" s="141"/>
      <c r="U44" s="122" t="s">
        <v>194</v>
      </c>
      <c r="V44" s="123">
        <v>424</v>
      </c>
      <c r="W44" s="27" t="s">
        <v>195</v>
      </c>
    </row>
    <row r="45" spans="18:23" ht="13.5">
      <c r="R45" s="138" t="s">
        <v>190</v>
      </c>
      <c r="S45" s="118">
        <v>317</v>
      </c>
      <c r="T45" s="117">
        <v>328</v>
      </c>
      <c r="U45" s="124"/>
      <c r="V45" s="125">
        <v>188</v>
      </c>
      <c r="W45" s="128"/>
    </row>
    <row r="46" spans="18:23" ht="13.5">
      <c r="R46" s="139"/>
      <c r="S46" s="140">
        <f>SUM(S45:T45)</f>
        <v>645</v>
      </c>
      <c r="T46" s="141"/>
      <c r="U46" s="122" t="s">
        <v>196</v>
      </c>
      <c r="V46" s="123">
        <v>188</v>
      </c>
      <c r="W46" s="27" t="s">
        <v>195</v>
      </c>
    </row>
    <row r="47" spans="18:23" ht="13.5">
      <c r="R47" s="138" t="s">
        <v>191</v>
      </c>
      <c r="S47" s="118">
        <v>214</v>
      </c>
      <c r="T47" s="117">
        <v>231</v>
      </c>
      <c r="U47" s="124"/>
      <c r="V47" s="125">
        <v>96</v>
      </c>
      <c r="W47" s="128"/>
    </row>
    <row r="48" spans="18:23" ht="13.5">
      <c r="R48" s="139"/>
      <c r="S48" s="140">
        <f>SUM(S47:T47)</f>
        <v>445</v>
      </c>
      <c r="T48" s="141"/>
      <c r="U48" s="122" t="s">
        <v>196</v>
      </c>
      <c r="V48" s="123">
        <v>96</v>
      </c>
      <c r="W48" s="27" t="s">
        <v>195</v>
      </c>
    </row>
    <row r="49" spans="18:23" ht="13.5">
      <c r="R49" s="138" t="s">
        <v>192</v>
      </c>
      <c r="S49" s="118">
        <v>117</v>
      </c>
      <c r="T49" s="117">
        <v>114</v>
      </c>
      <c r="U49" s="124"/>
      <c r="V49" s="125">
        <v>52</v>
      </c>
      <c r="W49" s="128"/>
    </row>
    <row r="50" spans="18:23" ht="13.5">
      <c r="R50" s="139"/>
      <c r="S50" s="140">
        <f>SUM(S49:T49)</f>
        <v>231</v>
      </c>
      <c r="T50" s="141"/>
      <c r="U50" s="122" t="s">
        <v>196</v>
      </c>
      <c r="V50" s="123">
        <v>52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16675</v>
      </c>
      <c r="T51" s="117">
        <f>SUM(T7+T9+T11+T13+T15+T17+T19+T21+T23+T25+T27+T29+T31+T33+T35+T37+T39+T41+T43+T45+T47+T49)</f>
        <v>16535</v>
      </c>
      <c r="U51" s="124"/>
      <c r="V51" s="125">
        <f>SUM(V7+V9+V11+V13+V15+V17+V19+V21+V23+V25+V27+V29+V31+V33+V35+V37+V39+V41+V43+V45+V47+V49)</f>
        <v>10240</v>
      </c>
      <c r="W51" s="128"/>
    </row>
    <row r="52" spans="18:23" ht="14.25" thickBot="1">
      <c r="R52" s="142"/>
      <c r="S52" s="143">
        <f>SUM(S51:T51)</f>
        <v>33210</v>
      </c>
      <c r="T52" s="144"/>
      <c r="U52" s="127" t="s">
        <v>194</v>
      </c>
      <c r="V52" s="126">
        <f>SUM(V8+V10+V12+V14+V16+V18+V20+V22+V24+V26+V28+V30+V32+V34+V36+V38+V40+V42+V44+V46+V48+V50)</f>
        <v>9945</v>
      </c>
      <c r="W52" s="52" t="s">
        <v>195</v>
      </c>
    </row>
  </sheetData>
  <mergeCells count="55">
    <mergeCell ref="M3:O3"/>
    <mergeCell ref="M12:O12"/>
    <mergeCell ref="M21:O21"/>
    <mergeCell ref="C2:E2"/>
    <mergeCell ref="C8:E8"/>
    <mergeCell ref="C14:E14"/>
    <mergeCell ref="R4:W4"/>
    <mergeCell ref="U5:W6"/>
    <mergeCell ref="S6:T6"/>
    <mergeCell ref="R7:R8"/>
    <mergeCell ref="S8:T8"/>
    <mergeCell ref="R9:R10"/>
    <mergeCell ref="S10:T10"/>
    <mergeCell ref="R11:R12"/>
    <mergeCell ref="S12:T12"/>
    <mergeCell ref="R13:R14"/>
    <mergeCell ref="S14:T14"/>
    <mergeCell ref="R15:R16"/>
    <mergeCell ref="S16:T16"/>
    <mergeCell ref="R17:R18"/>
    <mergeCell ref="S18:T18"/>
    <mergeCell ref="R19:R20"/>
    <mergeCell ref="S20:T20"/>
    <mergeCell ref="R21:R22"/>
    <mergeCell ref="S22:T22"/>
    <mergeCell ref="R23:R24"/>
    <mergeCell ref="S24:T24"/>
    <mergeCell ref="R25:R26"/>
    <mergeCell ref="S26:T26"/>
    <mergeCell ref="R27:R28"/>
    <mergeCell ref="S28:T28"/>
    <mergeCell ref="R29:R30"/>
    <mergeCell ref="S30:T30"/>
    <mergeCell ref="R31:R32"/>
    <mergeCell ref="S32:T32"/>
    <mergeCell ref="R33:R34"/>
    <mergeCell ref="S34:T34"/>
    <mergeCell ref="R35:R36"/>
    <mergeCell ref="S36:T36"/>
    <mergeCell ref="R37:R38"/>
    <mergeCell ref="S38:T38"/>
    <mergeCell ref="R39:R40"/>
    <mergeCell ref="S40:T40"/>
    <mergeCell ref="R41:R42"/>
    <mergeCell ref="S42:T42"/>
    <mergeCell ref="R43:R44"/>
    <mergeCell ref="S44:T44"/>
    <mergeCell ref="R45:R46"/>
    <mergeCell ref="S46:T46"/>
    <mergeCell ref="R47:R48"/>
    <mergeCell ref="S48:T48"/>
    <mergeCell ref="R49:R50"/>
    <mergeCell ref="S50:T50"/>
    <mergeCell ref="R51:R52"/>
    <mergeCell ref="S52:T52"/>
  </mergeCells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2" max="2" width="9" style="30" customWidth="1"/>
    <col min="3" max="3" width="1.390625" style="0" customWidth="1"/>
    <col min="4" max="4" width="4.8984375" style="36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3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203125" style="0" customWidth="1"/>
    <col min="22" max="22" width="6.5" style="0" bestFit="1" customWidth="1"/>
    <col min="23" max="23" width="1.390625" style="0" customWidth="1"/>
  </cols>
  <sheetData>
    <row r="1" spans="1:18" ht="13.5">
      <c r="A1" s="1" t="s">
        <v>200</v>
      </c>
      <c r="H1" s="1" t="s">
        <v>10</v>
      </c>
      <c r="I1" s="16"/>
      <c r="R1" t="s">
        <v>49</v>
      </c>
    </row>
    <row r="2" spans="1:18" ht="14.25" thickBot="1">
      <c r="A2" s="2" t="s">
        <v>9</v>
      </c>
      <c r="C2" t="s">
        <v>7</v>
      </c>
      <c r="I2" s="16"/>
      <c r="R2" s="53" t="s">
        <v>50</v>
      </c>
    </row>
    <row r="3" spans="1:15" ht="14.25" thickBot="1">
      <c r="A3" s="8" t="s">
        <v>1</v>
      </c>
      <c r="B3" s="41">
        <f>SUM(B4:B5)</f>
        <v>33319</v>
      </c>
      <c r="C3" s="9" t="s">
        <v>5</v>
      </c>
      <c r="D3" s="37">
        <f>B3-'４月'!B3</f>
        <v>109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16744</v>
      </c>
      <c r="C4" s="7" t="s">
        <v>5</v>
      </c>
      <c r="D4" s="38">
        <f>B4-'４月'!B4</f>
        <v>69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20</v>
      </c>
      <c r="K4" s="4">
        <f aca="true" t="shared" si="0" ref="K4:K10">K13+K22</f>
        <v>13</v>
      </c>
      <c r="L4" s="3">
        <f>SUM(J4:K4)</f>
        <v>33</v>
      </c>
      <c r="M4" s="7" t="s">
        <v>5</v>
      </c>
      <c r="N4" s="33">
        <f>L4-'４月'!L4</f>
        <v>10</v>
      </c>
      <c r="O4" s="11" t="s">
        <v>6</v>
      </c>
      <c r="P4" t="str">
        <f aca="true" t="shared" si="1" ref="P4:P10">IF(N4=0,"",IF(N4&gt;0,"↑","↓"))</f>
        <v>↑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16575</v>
      </c>
      <c r="C5" s="6" t="s">
        <v>5</v>
      </c>
      <c r="D5" s="39">
        <f>B5-'４月'!B5</f>
        <v>40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3</v>
      </c>
      <c r="J5" s="4">
        <f t="shared" si="2"/>
        <v>7</v>
      </c>
      <c r="K5" s="4">
        <f t="shared" si="0"/>
        <v>8</v>
      </c>
      <c r="L5" s="3">
        <f aca="true" t="shared" si="3" ref="L5:L10">SUM(J5:K5)</f>
        <v>15</v>
      </c>
      <c r="M5" s="7" t="s">
        <v>5</v>
      </c>
      <c r="N5" s="33">
        <f>L5-'４月'!L5</f>
        <v>3</v>
      </c>
      <c r="O5" s="11" t="s">
        <v>6</v>
      </c>
      <c r="P5" t="str">
        <f t="shared" si="1"/>
        <v>↑</v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10296</v>
      </c>
      <c r="C6" s="13" t="s">
        <v>5</v>
      </c>
      <c r="D6" s="40">
        <f>B6-'４月'!B6</f>
        <v>56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97</v>
      </c>
      <c r="J6" s="4">
        <f t="shared" si="2"/>
        <v>117</v>
      </c>
      <c r="K6" s="4">
        <f t="shared" si="0"/>
        <v>90</v>
      </c>
      <c r="L6" s="3">
        <f t="shared" si="3"/>
        <v>207</v>
      </c>
      <c r="M6" s="7" t="s">
        <v>5</v>
      </c>
      <c r="N6" s="33">
        <f>L6-'４月'!L6</f>
        <v>2</v>
      </c>
      <c r="O6" s="11" t="s">
        <v>6</v>
      </c>
      <c r="P6" t="str">
        <f t="shared" si="1"/>
        <v>↑</v>
      </c>
      <c r="R6" s="113"/>
      <c r="S6" s="158" t="s">
        <v>169</v>
      </c>
      <c r="T6" s="141"/>
      <c r="U6" s="155"/>
      <c r="V6" s="156"/>
      <c r="W6" s="157"/>
    </row>
    <row r="7" spans="8:23" ht="13.5">
      <c r="H7" s="15" t="s">
        <v>15</v>
      </c>
      <c r="I7" s="4">
        <f t="shared" si="2"/>
        <v>32</v>
      </c>
      <c r="J7" s="4">
        <f t="shared" si="2"/>
        <v>49</v>
      </c>
      <c r="K7" s="4">
        <f t="shared" si="0"/>
        <v>54</v>
      </c>
      <c r="L7" s="3">
        <f t="shared" si="3"/>
        <v>103</v>
      </c>
      <c r="M7" s="7" t="s">
        <v>5</v>
      </c>
      <c r="N7" s="33">
        <f>L7-'４月'!L7</f>
        <v>-73</v>
      </c>
      <c r="O7" s="11" t="s">
        <v>6</v>
      </c>
      <c r="P7" t="str">
        <f t="shared" si="1"/>
        <v>↓</v>
      </c>
      <c r="R7" s="138" t="s">
        <v>171</v>
      </c>
      <c r="S7" s="118">
        <v>115</v>
      </c>
      <c r="T7" s="116">
        <v>141</v>
      </c>
      <c r="U7" s="120"/>
      <c r="V7" s="121">
        <v>61</v>
      </c>
      <c r="W7" s="128"/>
    </row>
    <row r="8" spans="1:23" ht="14.25" thickBot="1">
      <c r="A8" s="2" t="s">
        <v>0</v>
      </c>
      <c r="C8" t="s">
        <v>7</v>
      </c>
      <c r="H8" s="15" t="s">
        <v>16</v>
      </c>
      <c r="I8" s="4">
        <f t="shared" si="2"/>
        <v>10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L8-'４月'!L8</f>
        <v>0</v>
      </c>
      <c r="O8" s="11" t="s">
        <v>6</v>
      </c>
      <c r="P8">
        <f t="shared" si="1"/>
      </c>
      <c r="R8" s="139"/>
      <c r="S8" s="158">
        <f>SUM(S7:T7)</f>
        <v>256</v>
      </c>
      <c r="T8" s="141"/>
      <c r="U8" s="122" t="s">
        <v>194</v>
      </c>
      <c r="V8" s="123">
        <v>61</v>
      </c>
      <c r="W8" s="27" t="s">
        <v>195</v>
      </c>
    </row>
    <row r="9" spans="1:23" ht="14.25" thickBot="1">
      <c r="A9" s="8" t="s">
        <v>1</v>
      </c>
      <c r="B9" s="41">
        <f>SUM(B10:B11)</f>
        <v>32986</v>
      </c>
      <c r="C9" s="9" t="s">
        <v>5</v>
      </c>
      <c r="D9" s="37">
        <f>B9-'４月'!B9</f>
        <v>109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16</v>
      </c>
      <c r="J9" s="25">
        <f t="shared" si="2"/>
        <v>12</v>
      </c>
      <c r="K9" s="25">
        <f t="shared" si="0"/>
        <v>1</v>
      </c>
      <c r="L9" s="19">
        <f t="shared" si="3"/>
        <v>13</v>
      </c>
      <c r="M9" s="5" t="s">
        <v>5</v>
      </c>
      <c r="N9" s="34">
        <f>L9-'４月'!L9</f>
        <v>3</v>
      </c>
      <c r="O9" s="20" t="s">
        <v>6</v>
      </c>
      <c r="P9" t="str">
        <f t="shared" si="1"/>
        <v>↑</v>
      </c>
      <c r="R9" s="138" t="s">
        <v>172</v>
      </c>
      <c r="S9" s="118">
        <v>190</v>
      </c>
      <c r="T9" s="117">
        <v>197</v>
      </c>
      <c r="U9" s="124"/>
      <c r="V9" s="125">
        <v>93</v>
      </c>
      <c r="W9" s="128"/>
    </row>
    <row r="10" spans="1:23" ht="14.25" thickBot="1">
      <c r="A10" s="15" t="s">
        <v>2</v>
      </c>
      <c r="B10" s="31">
        <f>'４月'!B10+'５月'!J19</f>
        <v>16568</v>
      </c>
      <c r="C10" s="7" t="s">
        <v>5</v>
      </c>
      <c r="D10" s="38">
        <f>B10-'４月'!B10</f>
        <v>69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56</v>
      </c>
      <c r="J10" s="26">
        <f t="shared" si="2"/>
        <v>69</v>
      </c>
      <c r="K10" s="26">
        <f t="shared" si="0"/>
        <v>40</v>
      </c>
      <c r="L10" s="21">
        <f t="shared" si="3"/>
        <v>109</v>
      </c>
      <c r="M10" s="23" t="s">
        <v>5</v>
      </c>
      <c r="N10" s="35">
        <f>L10-'４月'!L10</f>
        <v>79</v>
      </c>
      <c r="O10" s="24" t="s">
        <v>6</v>
      </c>
      <c r="P10" t="str">
        <f t="shared" si="1"/>
        <v>↑</v>
      </c>
      <c r="R10" s="139"/>
      <c r="S10" s="140">
        <f>SUM(S9:T9)</f>
        <v>387</v>
      </c>
      <c r="T10" s="141"/>
      <c r="U10" s="122" t="s">
        <v>194</v>
      </c>
      <c r="V10" s="123">
        <v>94</v>
      </c>
      <c r="W10" s="27" t="s">
        <v>195</v>
      </c>
    </row>
    <row r="11" spans="1:23" ht="14.25" thickBot="1">
      <c r="A11" s="15" t="s">
        <v>3</v>
      </c>
      <c r="B11" s="31">
        <f>'４月'!B11+'５月'!K19</f>
        <v>16418</v>
      </c>
      <c r="C11" s="7" t="s">
        <v>5</v>
      </c>
      <c r="D11" s="39">
        <f>B11-'４月'!B11</f>
        <v>40</v>
      </c>
      <c r="E11" s="11" t="s">
        <v>6</v>
      </c>
      <c r="F11" t="str">
        <f>IF(D11=0,"",IF(D11&gt;0,"↑","↓"))</f>
        <v>↑</v>
      </c>
      <c r="H11" s="58"/>
      <c r="I11" s="16"/>
      <c r="R11" s="138" t="s">
        <v>173</v>
      </c>
      <c r="S11" s="118">
        <v>1358</v>
      </c>
      <c r="T11" s="117">
        <v>1295</v>
      </c>
      <c r="U11" s="124"/>
      <c r="V11" s="125">
        <v>936</v>
      </c>
      <c r="W11" s="128"/>
    </row>
    <row r="12" spans="1:23" ht="14.25" thickBot="1">
      <c r="A12" s="12" t="s">
        <v>4</v>
      </c>
      <c r="B12" s="42">
        <f>'４月'!B12+'５月'!I19</f>
        <v>10066</v>
      </c>
      <c r="C12" s="13" t="s">
        <v>5</v>
      </c>
      <c r="D12" s="40">
        <f>B12-'４月'!B12</f>
        <v>58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2653</v>
      </c>
      <c r="T12" s="141"/>
      <c r="U12" s="122" t="s">
        <v>194</v>
      </c>
      <c r="V12" s="123">
        <v>645</v>
      </c>
      <c r="W12" s="27" t="s">
        <v>195</v>
      </c>
    </row>
    <row r="13" spans="8:23" ht="13.5">
      <c r="H13" s="15" t="s">
        <v>12</v>
      </c>
      <c r="I13" s="28">
        <v>0</v>
      </c>
      <c r="J13" s="28">
        <v>20</v>
      </c>
      <c r="K13" s="28">
        <v>13</v>
      </c>
      <c r="L13" s="3">
        <f>SUM(J13:K13)</f>
        <v>33</v>
      </c>
      <c r="M13" s="7" t="s">
        <v>5</v>
      </c>
      <c r="N13" s="33">
        <f>L13-'４月'!L13</f>
        <v>10</v>
      </c>
      <c r="O13" s="11" t="s">
        <v>6</v>
      </c>
      <c r="P13" t="str">
        <f aca="true" t="shared" si="4" ref="P13:P19">IF(N13=0,"",IF(N13&gt;0,"↑","↓"))</f>
        <v>↑</v>
      </c>
      <c r="R13" s="138" t="s">
        <v>174</v>
      </c>
      <c r="S13" s="118">
        <v>2030</v>
      </c>
      <c r="T13" s="117">
        <v>1970</v>
      </c>
      <c r="U13" s="124"/>
      <c r="V13" s="125">
        <v>1157</v>
      </c>
      <c r="W13" s="128"/>
    </row>
    <row r="14" spans="1:23" ht="14.25" thickBot="1">
      <c r="A14" s="2" t="s">
        <v>8</v>
      </c>
      <c r="C14" t="s">
        <v>7</v>
      </c>
      <c r="H14" s="15" t="s">
        <v>13</v>
      </c>
      <c r="I14" s="28">
        <v>3</v>
      </c>
      <c r="J14" s="28">
        <v>7</v>
      </c>
      <c r="K14" s="28">
        <v>8</v>
      </c>
      <c r="L14" s="3">
        <f aca="true" t="shared" si="5" ref="L14:L19">SUM(J14:K14)</f>
        <v>15</v>
      </c>
      <c r="M14" s="7" t="s">
        <v>5</v>
      </c>
      <c r="N14" s="33">
        <f>L14-'４月'!L14</f>
        <v>3</v>
      </c>
      <c r="O14" s="11" t="s">
        <v>6</v>
      </c>
      <c r="P14" t="str">
        <f t="shared" si="4"/>
        <v>↑</v>
      </c>
      <c r="R14" s="139"/>
      <c r="S14" s="140">
        <f>SUM(S13:T13)</f>
        <v>4000</v>
      </c>
      <c r="T14" s="141"/>
      <c r="U14" s="122" t="s">
        <v>194</v>
      </c>
      <c r="V14" s="123">
        <v>1157</v>
      </c>
      <c r="W14" s="27" t="s">
        <v>195</v>
      </c>
    </row>
    <row r="15" spans="1:23" ht="13.5">
      <c r="A15" s="8" t="s">
        <v>1</v>
      </c>
      <c r="B15" s="41">
        <f>SUM(B16:B17)</f>
        <v>333</v>
      </c>
      <c r="C15" s="9" t="s">
        <v>5</v>
      </c>
      <c r="D15" s="37">
        <f>B15-'４月'!B15</f>
        <v>0</v>
      </c>
      <c r="E15" s="10" t="s">
        <v>6</v>
      </c>
      <c r="F15">
        <f>IF(D15=0,"",IF(D15&gt;0,"↑","↓"))</f>
      </c>
      <c r="H15" s="15" t="s">
        <v>14</v>
      </c>
      <c r="I15" s="28">
        <v>96</v>
      </c>
      <c r="J15" s="28">
        <v>114</v>
      </c>
      <c r="K15" s="28">
        <v>88</v>
      </c>
      <c r="L15" s="3">
        <f t="shared" si="5"/>
        <v>202</v>
      </c>
      <c r="M15" s="7" t="s">
        <v>5</v>
      </c>
      <c r="N15" s="33">
        <f>L15-'４月'!L15</f>
        <v>16</v>
      </c>
      <c r="O15" s="11" t="s">
        <v>6</v>
      </c>
      <c r="P15" t="str">
        <f t="shared" si="4"/>
        <v>↑</v>
      </c>
      <c r="R15" s="138" t="s">
        <v>175</v>
      </c>
      <c r="S15" s="118">
        <v>512</v>
      </c>
      <c r="T15" s="117">
        <v>509</v>
      </c>
      <c r="U15" s="124"/>
      <c r="V15" s="125">
        <v>295</v>
      </c>
      <c r="W15" s="128"/>
    </row>
    <row r="16" spans="1:23" ht="13.5">
      <c r="A16" s="15" t="s">
        <v>2</v>
      </c>
      <c r="B16" s="31">
        <f>'４月'!B16+'５月'!J28</f>
        <v>176</v>
      </c>
      <c r="C16" s="7" t="s">
        <v>5</v>
      </c>
      <c r="D16" s="38">
        <f>B16-'４月'!B16</f>
        <v>0</v>
      </c>
      <c r="E16" s="11" t="s">
        <v>6</v>
      </c>
      <c r="F16">
        <f>IF(D16=0,"",IF(D16&gt;0,"↑","↓"))</f>
      </c>
      <c r="H16" s="15" t="s">
        <v>15</v>
      </c>
      <c r="I16" s="28">
        <v>30</v>
      </c>
      <c r="J16" s="28">
        <v>47</v>
      </c>
      <c r="K16" s="28">
        <v>52</v>
      </c>
      <c r="L16" s="3">
        <f t="shared" si="5"/>
        <v>99</v>
      </c>
      <c r="M16" s="7" t="s">
        <v>5</v>
      </c>
      <c r="N16" s="33">
        <f>L16-'４月'!L16</f>
        <v>-69</v>
      </c>
      <c r="O16" s="11" t="s">
        <v>6</v>
      </c>
      <c r="P16" t="str">
        <f t="shared" si="4"/>
        <v>↓</v>
      </c>
      <c r="R16" s="139"/>
      <c r="S16" s="140">
        <f>SUM(S15:T15)</f>
        <v>1021</v>
      </c>
      <c r="T16" s="141"/>
      <c r="U16" s="122" t="s">
        <v>194</v>
      </c>
      <c r="V16" s="123">
        <v>295</v>
      </c>
      <c r="W16" s="27" t="s">
        <v>195</v>
      </c>
    </row>
    <row r="17" spans="1:23" ht="13.5">
      <c r="A17" s="15" t="s">
        <v>3</v>
      </c>
      <c r="B17" s="31">
        <f>'４月'!B17+'５月'!K28</f>
        <v>157</v>
      </c>
      <c r="C17" s="7" t="s">
        <v>5</v>
      </c>
      <c r="D17" s="39">
        <f>B17-'４月'!B17</f>
        <v>0</v>
      </c>
      <c r="E17" s="11" t="s">
        <v>6</v>
      </c>
      <c r="F17">
        <f>IF(D17=0,"",IF(D17&gt;0,"↑","↓"))</f>
      </c>
      <c r="H17" s="15" t="s">
        <v>16</v>
      </c>
      <c r="I17" s="28">
        <v>10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L17-'４月'!L17</f>
        <v>0</v>
      </c>
      <c r="O17" s="11" t="s">
        <v>6</v>
      </c>
      <c r="P17">
        <f t="shared" si="4"/>
      </c>
      <c r="R17" s="138" t="s">
        <v>176</v>
      </c>
      <c r="S17" s="118">
        <v>1253</v>
      </c>
      <c r="T17" s="117">
        <v>1265</v>
      </c>
      <c r="U17" s="124"/>
      <c r="V17" s="125">
        <v>752</v>
      </c>
      <c r="W17" s="128"/>
    </row>
    <row r="18" spans="1:23" ht="14.25" thickBot="1">
      <c r="A18" s="12" t="s">
        <v>4</v>
      </c>
      <c r="B18" s="42">
        <f>'４月'!B18+'５月'!I28</f>
        <v>230</v>
      </c>
      <c r="C18" s="13" t="s">
        <v>5</v>
      </c>
      <c r="D18" s="40">
        <f>B18-'４月'!B18</f>
        <v>-2</v>
      </c>
      <c r="E18" s="14" t="s">
        <v>6</v>
      </c>
      <c r="F18" t="str">
        <f>IF(D18=0,"",IF(D18&gt;0,"↑","↓"))</f>
        <v>↓</v>
      </c>
      <c r="H18" s="97" t="s">
        <v>17</v>
      </c>
      <c r="I18" s="29">
        <v>15</v>
      </c>
      <c r="J18" s="29">
        <v>11</v>
      </c>
      <c r="K18" s="29">
        <v>1</v>
      </c>
      <c r="L18" s="19">
        <f t="shared" si="5"/>
        <v>12</v>
      </c>
      <c r="M18" s="5" t="s">
        <v>5</v>
      </c>
      <c r="N18" s="34">
        <f>L18-'４月'!L18</f>
        <v>11</v>
      </c>
      <c r="O18" s="20" t="s">
        <v>6</v>
      </c>
      <c r="P18" t="str">
        <f t="shared" si="4"/>
        <v>↑</v>
      </c>
      <c r="R18" s="139"/>
      <c r="S18" s="140">
        <f>SUM(S17:T17)</f>
        <v>2518</v>
      </c>
      <c r="T18" s="141"/>
      <c r="U18" s="122" t="s">
        <v>196</v>
      </c>
      <c r="V18" s="123">
        <v>742</v>
      </c>
      <c r="W18" s="27" t="s">
        <v>195</v>
      </c>
    </row>
    <row r="19" spans="8:23" ht="14.25" thickBot="1">
      <c r="H19" s="98" t="s">
        <v>18</v>
      </c>
      <c r="I19" s="26">
        <f>I13-I14+I15-I16+I17-I18</f>
        <v>58</v>
      </c>
      <c r="J19" s="26">
        <f>J13-J14+J15-J16+J17-J18</f>
        <v>69</v>
      </c>
      <c r="K19" s="26">
        <f>K13-K14+K15-K16+K17-K18</f>
        <v>40</v>
      </c>
      <c r="L19" s="21">
        <f t="shared" si="5"/>
        <v>109</v>
      </c>
      <c r="M19" s="22" t="s">
        <v>5</v>
      </c>
      <c r="N19" s="35">
        <f>L19-'４月'!L19</f>
        <v>81</v>
      </c>
      <c r="O19" s="24" t="s">
        <v>6</v>
      </c>
      <c r="P19" t="str">
        <f t="shared" si="4"/>
        <v>↑</v>
      </c>
      <c r="R19" s="138" t="s">
        <v>177</v>
      </c>
      <c r="S19" s="118">
        <v>2414</v>
      </c>
      <c r="T19" s="117">
        <v>2423</v>
      </c>
      <c r="U19" s="124"/>
      <c r="V19" s="125">
        <v>1526</v>
      </c>
      <c r="W19" s="128"/>
    </row>
    <row r="20" spans="8:23" ht="14.25" thickBot="1">
      <c r="H20" s="58"/>
      <c r="I20" s="16"/>
      <c r="R20" s="139"/>
      <c r="S20" s="140">
        <f>SUM(S19:T19)</f>
        <v>4837</v>
      </c>
      <c r="T20" s="141"/>
      <c r="U20" s="122" t="s">
        <v>194</v>
      </c>
      <c r="V20" s="123">
        <v>1526</v>
      </c>
      <c r="W20" s="27" t="s">
        <v>195</v>
      </c>
    </row>
    <row r="21" spans="8:23" ht="13.5"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86</v>
      </c>
      <c r="T21" s="117">
        <v>95</v>
      </c>
      <c r="U21" s="124"/>
      <c r="V21" s="125">
        <v>43</v>
      </c>
      <c r="W21" s="128"/>
    </row>
    <row r="22" spans="8:23" ht="13.5"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L22-'４月'!L22</f>
        <v>0</v>
      </c>
      <c r="O22" s="11" t="s">
        <v>6</v>
      </c>
      <c r="P22">
        <f aca="true" t="shared" si="6" ref="P22:P28">IF(N22=0,"",IF(N22&gt;0,"↑","↓"))</f>
      </c>
      <c r="R22" s="139"/>
      <c r="S22" s="140">
        <f>SUM(S21:T21)</f>
        <v>181</v>
      </c>
      <c r="T22" s="141"/>
      <c r="U22" s="122" t="s">
        <v>196</v>
      </c>
      <c r="V22" s="123">
        <v>43</v>
      </c>
      <c r="W22" s="27" t="s">
        <v>195</v>
      </c>
    </row>
    <row r="23" spans="8:23" ht="13.5"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L23-'４月'!L23</f>
        <v>0</v>
      </c>
      <c r="O23" s="11" t="s">
        <v>6</v>
      </c>
      <c r="P23">
        <f t="shared" si="6"/>
      </c>
      <c r="R23" s="138" t="s">
        <v>179</v>
      </c>
      <c r="S23" s="118">
        <v>1005</v>
      </c>
      <c r="T23" s="117">
        <v>987</v>
      </c>
      <c r="U23" s="124"/>
      <c r="V23" s="125">
        <v>672</v>
      </c>
      <c r="W23" s="128"/>
    </row>
    <row r="24" spans="8:23" ht="13.5">
      <c r="H24" s="15" t="s">
        <v>14</v>
      </c>
      <c r="I24" s="28">
        <v>1</v>
      </c>
      <c r="J24" s="28">
        <v>3</v>
      </c>
      <c r="K24" s="28">
        <v>2</v>
      </c>
      <c r="L24" s="3">
        <f t="shared" si="7"/>
        <v>5</v>
      </c>
      <c r="M24" s="7" t="s">
        <v>5</v>
      </c>
      <c r="N24" s="33">
        <f>L24-'４月'!L24</f>
        <v>-14</v>
      </c>
      <c r="O24" s="11" t="s">
        <v>6</v>
      </c>
      <c r="P24" t="str">
        <f t="shared" si="6"/>
        <v>↓</v>
      </c>
      <c r="R24" s="139"/>
      <c r="S24" s="140">
        <f>SUM(S23:T23)</f>
        <v>1992</v>
      </c>
      <c r="T24" s="141"/>
      <c r="U24" s="122" t="s">
        <v>194</v>
      </c>
      <c r="V24" s="123">
        <v>672</v>
      </c>
      <c r="W24" s="27" t="s">
        <v>195</v>
      </c>
    </row>
    <row r="25" spans="8:23" ht="13.5">
      <c r="H25" s="15" t="s">
        <v>15</v>
      </c>
      <c r="I25" s="28">
        <v>2</v>
      </c>
      <c r="J25" s="28">
        <v>2</v>
      </c>
      <c r="K25" s="28">
        <v>2</v>
      </c>
      <c r="L25" s="3">
        <f t="shared" si="7"/>
        <v>4</v>
      </c>
      <c r="M25" s="7" t="s">
        <v>5</v>
      </c>
      <c r="N25" s="33">
        <f>L25-'４月'!L25</f>
        <v>-4</v>
      </c>
      <c r="O25" s="11" t="s">
        <v>6</v>
      </c>
      <c r="P25" t="str">
        <f t="shared" si="6"/>
        <v>↓</v>
      </c>
      <c r="R25" s="138" t="s">
        <v>180</v>
      </c>
      <c r="S25" s="118">
        <v>438</v>
      </c>
      <c r="T25" s="117">
        <v>463</v>
      </c>
      <c r="U25" s="124"/>
      <c r="V25" s="125">
        <v>238</v>
      </c>
      <c r="W25" s="128"/>
    </row>
    <row r="26" spans="8:23" ht="13.5"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L26-'４月'!L26</f>
        <v>0</v>
      </c>
      <c r="O26" s="11" t="s">
        <v>6</v>
      </c>
      <c r="P26">
        <f t="shared" si="6"/>
      </c>
      <c r="R26" s="145"/>
      <c r="S26" s="146">
        <f>SUM(S25:T25)</f>
        <v>901</v>
      </c>
      <c r="T26" s="147"/>
      <c r="U26" s="122" t="s">
        <v>196</v>
      </c>
      <c r="V26" s="123">
        <v>238</v>
      </c>
      <c r="W26" s="27" t="s">
        <v>195</v>
      </c>
    </row>
    <row r="27" spans="8:23" ht="14.25" thickBot="1">
      <c r="H27" s="97" t="s">
        <v>17</v>
      </c>
      <c r="I27" s="29">
        <v>1</v>
      </c>
      <c r="J27" s="29">
        <v>1</v>
      </c>
      <c r="K27" s="29">
        <v>0</v>
      </c>
      <c r="L27" s="19">
        <f t="shared" si="7"/>
        <v>1</v>
      </c>
      <c r="M27" s="5" t="s">
        <v>5</v>
      </c>
      <c r="N27" s="34">
        <f>L27-'４月'!L27</f>
        <v>-8</v>
      </c>
      <c r="O27" s="20" t="s">
        <v>6</v>
      </c>
      <c r="P27" t="str">
        <f t="shared" si="6"/>
        <v>↓</v>
      </c>
      <c r="R27" s="138" t="s">
        <v>181</v>
      </c>
      <c r="S27" s="118">
        <v>1836</v>
      </c>
      <c r="T27" s="117">
        <v>1659</v>
      </c>
      <c r="U27" s="124"/>
      <c r="V27" s="125">
        <v>1309</v>
      </c>
      <c r="W27" s="128"/>
    </row>
    <row r="28" spans="8:23" ht="14.25" thickBot="1">
      <c r="H28" s="98" t="s">
        <v>18</v>
      </c>
      <c r="I28" s="26">
        <f>I22-I23+I24-I25+I26-I27</f>
        <v>-2</v>
      </c>
      <c r="J28" s="26">
        <f>J22-J23+J24-J25+J26-J27</f>
        <v>0</v>
      </c>
      <c r="K28" s="26">
        <f>K22-K23+K24-K25+K26-K27</f>
        <v>0</v>
      </c>
      <c r="L28" s="21">
        <f t="shared" si="7"/>
        <v>0</v>
      </c>
      <c r="M28" s="22" t="s">
        <v>5</v>
      </c>
      <c r="N28" s="35">
        <f>L28-'４月'!L28</f>
        <v>-2</v>
      </c>
      <c r="O28" s="24" t="s">
        <v>6</v>
      </c>
      <c r="P28" t="str">
        <f t="shared" si="6"/>
        <v>↓</v>
      </c>
      <c r="R28" s="139"/>
      <c r="S28" s="140">
        <f>SUM(S27:T27)</f>
        <v>3495</v>
      </c>
      <c r="T28" s="141"/>
      <c r="U28" s="122" t="s">
        <v>194</v>
      </c>
      <c r="V28" s="123">
        <v>1303</v>
      </c>
      <c r="W28" s="27" t="s">
        <v>195</v>
      </c>
    </row>
    <row r="29" spans="18:23" ht="13.5">
      <c r="R29" s="138" t="s">
        <v>182</v>
      </c>
      <c r="S29" s="118">
        <v>392</v>
      </c>
      <c r="T29" s="117">
        <v>394</v>
      </c>
      <c r="U29" s="124"/>
      <c r="V29" s="125">
        <v>245</v>
      </c>
      <c r="W29" s="128"/>
    </row>
    <row r="30" spans="18:23" ht="13.5">
      <c r="R30" s="139"/>
      <c r="S30" s="140">
        <f>SUM(S29:T29)</f>
        <v>786</v>
      </c>
      <c r="T30" s="141"/>
      <c r="U30" s="122" t="s">
        <v>196</v>
      </c>
      <c r="V30" s="123">
        <v>245</v>
      </c>
      <c r="W30" s="27" t="s">
        <v>195</v>
      </c>
    </row>
    <row r="31" spans="18:23" ht="13.5">
      <c r="R31" s="138" t="s">
        <v>183</v>
      </c>
      <c r="S31" s="118">
        <v>1053</v>
      </c>
      <c r="T31" s="117">
        <v>1041</v>
      </c>
      <c r="U31" s="124"/>
      <c r="V31" s="125">
        <v>644</v>
      </c>
      <c r="W31" s="128"/>
    </row>
    <row r="32" spans="18:23" ht="13.5">
      <c r="R32" s="139"/>
      <c r="S32" s="140">
        <f>SUM(S31:T31)</f>
        <v>2094</v>
      </c>
      <c r="T32" s="141"/>
      <c r="U32" s="122" t="s">
        <v>196</v>
      </c>
      <c r="V32" s="123">
        <v>641</v>
      </c>
      <c r="W32" s="27" t="s">
        <v>195</v>
      </c>
    </row>
    <row r="33" spans="18:23" ht="13.5">
      <c r="R33" s="138" t="s">
        <v>184</v>
      </c>
      <c r="S33" s="118">
        <v>1104</v>
      </c>
      <c r="T33" s="117">
        <v>1188</v>
      </c>
      <c r="U33" s="124"/>
      <c r="V33" s="125">
        <v>671</v>
      </c>
      <c r="W33" s="128"/>
    </row>
    <row r="34" spans="18:23" ht="13.5">
      <c r="R34" s="139"/>
      <c r="S34" s="140">
        <f>SUM(S33:T33)</f>
        <v>2292</v>
      </c>
      <c r="T34" s="141"/>
      <c r="U34" s="122" t="s">
        <v>196</v>
      </c>
      <c r="V34" s="123">
        <v>670</v>
      </c>
      <c r="W34" s="27" t="s">
        <v>195</v>
      </c>
    </row>
    <row r="35" spans="18:23" ht="13.5">
      <c r="R35" s="138" t="s">
        <v>185</v>
      </c>
      <c r="S35" s="118">
        <v>417</v>
      </c>
      <c r="T35" s="117">
        <v>373</v>
      </c>
      <c r="U35" s="124"/>
      <c r="V35" s="125">
        <v>234</v>
      </c>
      <c r="W35" s="128"/>
    </row>
    <row r="36" spans="18:23" ht="13.5">
      <c r="R36" s="139"/>
      <c r="S36" s="140">
        <f>SUM(S35:T35)</f>
        <v>790</v>
      </c>
      <c r="T36" s="141"/>
      <c r="U36" s="122" t="s">
        <v>196</v>
      </c>
      <c r="V36" s="123">
        <v>234</v>
      </c>
      <c r="W36" s="27" t="s">
        <v>195</v>
      </c>
    </row>
    <row r="37" spans="18:23" ht="13.5">
      <c r="R37" s="138" t="s">
        <v>186</v>
      </c>
      <c r="S37" s="118">
        <v>839</v>
      </c>
      <c r="T37" s="117">
        <v>853</v>
      </c>
      <c r="U37" s="124"/>
      <c r="V37" s="125">
        <v>499</v>
      </c>
      <c r="W37" s="128"/>
    </row>
    <row r="38" spans="18:23" ht="13.5">
      <c r="R38" s="139"/>
      <c r="S38" s="140">
        <f>SUM(S37:T37)</f>
        <v>1692</v>
      </c>
      <c r="T38" s="141"/>
      <c r="U38" s="122" t="s">
        <v>196</v>
      </c>
      <c r="V38" s="123">
        <v>499</v>
      </c>
      <c r="W38" s="27" t="s">
        <v>195</v>
      </c>
    </row>
    <row r="39" spans="18:23" ht="13.5">
      <c r="R39" s="138" t="s">
        <v>187</v>
      </c>
      <c r="S39" s="118">
        <v>155</v>
      </c>
      <c r="T39" s="117">
        <v>142</v>
      </c>
      <c r="U39" s="124"/>
      <c r="V39" s="125">
        <v>64</v>
      </c>
      <c r="W39" s="128"/>
    </row>
    <row r="40" spans="18:23" ht="13.5">
      <c r="R40" s="139"/>
      <c r="S40" s="140">
        <f>SUM(S39:T39)</f>
        <v>297</v>
      </c>
      <c r="T40" s="141"/>
      <c r="U40" s="122" t="s">
        <v>194</v>
      </c>
      <c r="V40" s="123">
        <v>64</v>
      </c>
      <c r="W40" s="27" t="s">
        <v>195</v>
      </c>
    </row>
    <row r="41" spans="18:23" ht="13.5">
      <c r="R41" s="138" t="s">
        <v>188</v>
      </c>
      <c r="S41" s="118">
        <v>201</v>
      </c>
      <c r="T41" s="117">
        <v>216</v>
      </c>
      <c r="U41" s="124"/>
      <c r="V41" s="125">
        <v>91</v>
      </c>
      <c r="W41" s="128"/>
    </row>
    <row r="42" spans="18:23" ht="13.5">
      <c r="R42" s="139"/>
      <c r="S42" s="140">
        <f>SUM(S41:T41)</f>
        <v>417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696</v>
      </c>
      <c r="T43" s="117">
        <v>686</v>
      </c>
      <c r="U43" s="124"/>
      <c r="V43" s="125">
        <v>428</v>
      </c>
      <c r="W43" s="128"/>
    </row>
    <row r="44" spans="18:23" ht="13.5">
      <c r="R44" s="139"/>
      <c r="S44" s="140">
        <f>SUM(S43:T43)</f>
        <v>1382</v>
      </c>
      <c r="T44" s="141"/>
      <c r="U44" s="122" t="s">
        <v>194</v>
      </c>
      <c r="V44" s="123">
        <v>424</v>
      </c>
      <c r="W44" s="27" t="s">
        <v>195</v>
      </c>
    </row>
    <row r="45" spans="18:23" ht="13.5">
      <c r="R45" s="138" t="s">
        <v>190</v>
      </c>
      <c r="S45" s="118">
        <v>318</v>
      </c>
      <c r="T45" s="117">
        <v>332</v>
      </c>
      <c r="U45" s="124"/>
      <c r="V45" s="125">
        <v>190</v>
      </c>
      <c r="W45" s="128"/>
    </row>
    <row r="46" spans="18:23" ht="13.5">
      <c r="R46" s="139"/>
      <c r="S46" s="140">
        <f>SUM(S45:T45)</f>
        <v>650</v>
      </c>
      <c r="T46" s="141"/>
      <c r="U46" s="122" t="s">
        <v>196</v>
      </c>
      <c r="V46" s="123">
        <v>190</v>
      </c>
      <c r="W46" s="27" t="s">
        <v>195</v>
      </c>
    </row>
    <row r="47" spans="18:23" ht="13.5">
      <c r="R47" s="138" t="s">
        <v>191</v>
      </c>
      <c r="S47" s="118">
        <v>214</v>
      </c>
      <c r="T47" s="117">
        <v>232</v>
      </c>
      <c r="U47" s="124"/>
      <c r="V47" s="125">
        <v>96</v>
      </c>
      <c r="W47" s="128"/>
    </row>
    <row r="48" spans="18:23" ht="13.5">
      <c r="R48" s="139"/>
      <c r="S48" s="140">
        <f>SUM(S47:T47)</f>
        <v>446</v>
      </c>
      <c r="T48" s="141"/>
      <c r="U48" s="122" t="s">
        <v>196</v>
      </c>
      <c r="V48" s="123">
        <v>96</v>
      </c>
      <c r="W48" s="27" t="s">
        <v>195</v>
      </c>
    </row>
    <row r="49" spans="18:23" ht="13.5">
      <c r="R49" s="138" t="s">
        <v>192</v>
      </c>
      <c r="S49" s="118">
        <v>118</v>
      </c>
      <c r="T49" s="117">
        <v>114</v>
      </c>
      <c r="U49" s="124"/>
      <c r="V49" s="125">
        <v>52</v>
      </c>
      <c r="W49" s="128"/>
    </row>
    <row r="50" spans="18:23" ht="13.5">
      <c r="R50" s="139"/>
      <c r="S50" s="140">
        <f>SUM(S49:T49)</f>
        <v>232</v>
      </c>
      <c r="T50" s="141"/>
      <c r="U50" s="122" t="s">
        <v>196</v>
      </c>
      <c r="V50" s="123">
        <v>52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16744</v>
      </c>
      <c r="T51" s="117">
        <f>SUM(T7+T9+T11+T13+T15+T17+T19+T21+T23+T25+T27+T29+T31+T33+T35+T37+T39+T41+T43+T45+T47+T49)</f>
        <v>16575</v>
      </c>
      <c r="U51" s="124"/>
      <c r="V51" s="125">
        <f>SUM(V7+V9+V11+V13+V15+V17+V19+V21+V23+V25+V27+V29+V31+V33+V35+V37+V39+V41+V43+V45+V47+V49)</f>
        <v>10296</v>
      </c>
      <c r="W51" s="128"/>
    </row>
    <row r="52" spans="18:23" ht="14.25" thickBot="1">
      <c r="R52" s="142"/>
      <c r="S52" s="143">
        <f>SUM(S51:T51)</f>
        <v>33319</v>
      </c>
      <c r="T52" s="144"/>
      <c r="U52" s="127" t="s">
        <v>194</v>
      </c>
      <c r="V52" s="126">
        <f>SUM(V8+V10+V12+V14+V16+V18+V20+V22+V24+V26+V28+V30+V32+V34+V36+V38+V40+V42+V44+V46+V48+V50)</f>
        <v>9982</v>
      </c>
      <c r="W52" s="52" t="s">
        <v>195</v>
      </c>
    </row>
  </sheetData>
  <mergeCells count="49">
    <mergeCell ref="R4:W4"/>
    <mergeCell ref="U5:W6"/>
    <mergeCell ref="S6:T6"/>
    <mergeCell ref="R7:R8"/>
    <mergeCell ref="S8:T8"/>
    <mergeCell ref="R9:R10"/>
    <mergeCell ref="S10:T10"/>
    <mergeCell ref="R11:R12"/>
    <mergeCell ref="S12:T12"/>
    <mergeCell ref="R13:R14"/>
    <mergeCell ref="S14:T14"/>
    <mergeCell ref="R15:R16"/>
    <mergeCell ref="S16:T16"/>
    <mergeCell ref="R17:R18"/>
    <mergeCell ref="S18:T18"/>
    <mergeCell ref="R19:R20"/>
    <mergeCell ref="S20:T20"/>
    <mergeCell ref="R21:R22"/>
    <mergeCell ref="S22:T22"/>
    <mergeCell ref="R23:R24"/>
    <mergeCell ref="S24:T24"/>
    <mergeCell ref="R25:R26"/>
    <mergeCell ref="S26:T26"/>
    <mergeCell ref="R27:R28"/>
    <mergeCell ref="S28:T28"/>
    <mergeCell ref="R29:R30"/>
    <mergeCell ref="S30:T30"/>
    <mergeCell ref="R31:R32"/>
    <mergeCell ref="S32:T32"/>
    <mergeCell ref="R33:R34"/>
    <mergeCell ref="S34:T34"/>
    <mergeCell ref="R35:R36"/>
    <mergeCell ref="S36:T36"/>
    <mergeCell ref="R37:R38"/>
    <mergeCell ref="S38:T38"/>
    <mergeCell ref="R39:R40"/>
    <mergeCell ref="S40:T40"/>
    <mergeCell ref="R41:R42"/>
    <mergeCell ref="S42:T42"/>
    <mergeCell ref="R43:R44"/>
    <mergeCell ref="S44:T44"/>
    <mergeCell ref="R45:R46"/>
    <mergeCell ref="S46:T46"/>
    <mergeCell ref="R47:R48"/>
    <mergeCell ref="S48:T48"/>
    <mergeCell ref="R49:R50"/>
    <mergeCell ref="S50:T50"/>
    <mergeCell ref="R51:R52"/>
    <mergeCell ref="S52:T52"/>
  </mergeCells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2" max="2" width="9" style="30" customWidth="1"/>
    <col min="3" max="3" width="1.390625" style="0" customWidth="1"/>
    <col min="4" max="4" width="4.8984375" style="3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3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203125" style="0" customWidth="1"/>
    <col min="22" max="22" width="6.5" style="0" bestFit="1" customWidth="1"/>
    <col min="23" max="23" width="1.390625" style="0" customWidth="1"/>
  </cols>
  <sheetData>
    <row r="1" spans="1:18" ht="13.5">
      <c r="A1" s="1" t="s">
        <v>201</v>
      </c>
      <c r="D1" s="36"/>
      <c r="H1" s="1" t="s">
        <v>10</v>
      </c>
      <c r="I1" s="16"/>
      <c r="R1" t="s">
        <v>49</v>
      </c>
    </row>
    <row r="2" spans="1:18" ht="14.25" thickBot="1">
      <c r="A2" s="2" t="s">
        <v>9</v>
      </c>
      <c r="C2" t="s">
        <v>7</v>
      </c>
      <c r="D2" s="36"/>
      <c r="I2" s="16"/>
      <c r="R2" s="53" t="s">
        <v>50</v>
      </c>
    </row>
    <row r="3" spans="1:15" ht="14.25" thickBot="1">
      <c r="A3" s="8" t="s">
        <v>1</v>
      </c>
      <c r="B3" s="41">
        <f>SUM(B4:B5)</f>
        <v>33351</v>
      </c>
      <c r="C3" s="9" t="s">
        <v>5</v>
      </c>
      <c r="D3" s="37">
        <f>B3-'５月'!B3</f>
        <v>32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16752</v>
      </c>
      <c r="C4" s="7" t="s">
        <v>5</v>
      </c>
      <c r="D4" s="38">
        <f>B4-'５月'!B4</f>
        <v>8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10</v>
      </c>
      <c r="K4" s="4">
        <f aca="true" t="shared" si="0" ref="K4:K10">K13+K22</f>
        <v>20</v>
      </c>
      <c r="L4" s="3">
        <f>SUM(J4:K4)</f>
        <v>30</v>
      </c>
      <c r="M4" s="7" t="s">
        <v>5</v>
      </c>
      <c r="N4" s="33">
        <f>L4-'５月'!L4</f>
        <v>-3</v>
      </c>
      <c r="O4" s="11" t="s">
        <v>6</v>
      </c>
      <c r="P4" t="str">
        <f aca="true" t="shared" si="1" ref="P4:P10">IF(N4=0,"",IF(N4&gt;0,"↑","↓"))</f>
        <v>↓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16599</v>
      </c>
      <c r="C5" s="6" t="s">
        <v>5</v>
      </c>
      <c r="D5" s="39">
        <f>B5-'５月'!B5</f>
        <v>24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3</v>
      </c>
      <c r="J5" s="4">
        <f t="shared" si="2"/>
        <v>8</v>
      </c>
      <c r="K5" s="4">
        <f t="shared" si="0"/>
        <v>7</v>
      </c>
      <c r="L5" s="3">
        <f aca="true" t="shared" si="3" ref="L5:L10">SUM(J5:K5)</f>
        <v>15</v>
      </c>
      <c r="M5" s="7" t="s">
        <v>5</v>
      </c>
      <c r="N5" s="33">
        <f>L5-'５月'!L5</f>
        <v>0</v>
      </c>
      <c r="O5" s="11" t="s">
        <v>6</v>
      </c>
      <c r="P5">
        <f t="shared" si="1"/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10307</v>
      </c>
      <c r="C6" s="13" t="s">
        <v>5</v>
      </c>
      <c r="D6" s="40">
        <f>B6-'５月'!B6</f>
        <v>11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53</v>
      </c>
      <c r="J6" s="4">
        <f t="shared" si="2"/>
        <v>55</v>
      </c>
      <c r="K6" s="4">
        <f t="shared" si="0"/>
        <v>57</v>
      </c>
      <c r="L6" s="3">
        <f t="shared" si="3"/>
        <v>112</v>
      </c>
      <c r="M6" s="7" t="s">
        <v>5</v>
      </c>
      <c r="N6" s="33">
        <f>L6-'５月'!L6</f>
        <v>-95</v>
      </c>
      <c r="O6" s="11" t="s">
        <v>6</v>
      </c>
      <c r="P6" t="str">
        <f t="shared" si="1"/>
        <v>↓</v>
      </c>
      <c r="R6" s="113"/>
      <c r="S6" s="158" t="s">
        <v>169</v>
      </c>
      <c r="T6" s="141"/>
      <c r="U6" s="155"/>
      <c r="V6" s="156"/>
      <c r="W6" s="157"/>
    </row>
    <row r="7" spans="4:23" ht="13.5">
      <c r="D7" s="36"/>
      <c r="H7" s="15" t="s">
        <v>15</v>
      </c>
      <c r="I7" s="4">
        <f t="shared" si="2"/>
        <v>41</v>
      </c>
      <c r="J7" s="4">
        <f t="shared" si="2"/>
        <v>48</v>
      </c>
      <c r="K7" s="4">
        <f t="shared" si="0"/>
        <v>44</v>
      </c>
      <c r="L7" s="3">
        <f t="shared" si="3"/>
        <v>92</v>
      </c>
      <c r="M7" s="7" t="s">
        <v>5</v>
      </c>
      <c r="N7" s="33">
        <f>L7-'５月'!L7</f>
        <v>-11</v>
      </c>
      <c r="O7" s="11" t="s">
        <v>6</v>
      </c>
      <c r="P7" t="str">
        <f t="shared" si="1"/>
        <v>↓</v>
      </c>
      <c r="R7" s="138" t="s">
        <v>171</v>
      </c>
      <c r="S7" s="118">
        <v>116</v>
      </c>
      <c r="T7" s="116">
        <v>142</v>
      </c>
      <c r="U7" s="120"/>
      <c r="V7" s="121">
        <v>62</v>
      </c>
      <c r="W7" s="128"/>
    </row>
    <row r="8" spans="1:23" ht="14.25" thickBot="1">
      <c r="A8" s="2" t="s">
        <v>0</v>
      </c>
      <c r="C8" t="s">
        <v>7</v>
      </c>
      <c r="D8" s="36"/>
      <c r="H8" s="15" t="s">
        <v>16</v>
      </c>
      <c r="I8" s="4">
        <f t="shared" si="2"/>
        <v>9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L8-'５月'!L8</f>
        <v>0</v>
      </c>
      <c r="O8" s="11" t="s">
        <v>6</v>
      </c>
      <c r="P8">
        <f t="shared" si="1"/>
      </c>
      <c r="R8" s="139"/>
      <c r="S8" s="158">
        <f>SUM(S7:T7)</f>
        <v>258</v>
      </c>
      <c r="T8" s="141"/>
      <c r="U8" s="122" t="s">
        <v>194</v>
      </c>
      <c r="V8" s="123">
        <v>62</v>
      </c>
      <c r="W8" s="27" t="s">
        <v>195</v>
      </c>
    </row>
    <row r="9" spans="1:23" ht="14.25" thickBot="1">
      <c r="A9" s="8" t="s">
        <v>1</v>
      </c>
      <c r="B9" s="41">
        <f>SUM(B10:B11)</f>
        <v>33017</v>
      </c>
      <c r="C9" s="9" t="s">
        <v>5</v>
      </c>
      <c r="D9" s="37">
        <f>B9-'５月'!B9</f>
        <v>31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7</v>
      </c>
      <c r="J9" s="25">
        <f t="shared" si="2"/>
        <v>1</v>
      </c>
      <c r="K9" s="25">
        <f t="shared" si="0"/>
        <v>2</v>
      </c>
      <c r="L9" s="19">
        <f t="shared" si="3"/>
        <v>3</v>
      </c>
      <c r="M9" s="5" t="s">
        <v>5</v>
      </c>
      <c r="N9" s="34">
        <f>L9-'５月'!L9</f>
        <v>-10</v>
      </c>
      <c r="O9" s="20" t="s">
        <v>6</v>
      </c>
      <c r="P9" t="str">
        <f t="shared" si="1"/>
        <v>↓</v>
      </c>
      <c r="R9" s="138" t="s">
        <v>172</v>
      </c>
      <c r="S9" s="118">
        <v>188</v>
      </c>
      <c r="T9" s="117">
        <v>197</v>
      </c>
      <c r="U9" s="124"/>
      <c r="V9" s="125">
        <v>94</v>
      </c>
      <c r="W9" s="128"/>
    </row>
    <row r="10" spans="1:23" ht="14.25" thickBot="1">
      <c r="A10" s="15" t="s">
        <v>2</v>
      </c>
      <c r="B10" s="31">
        <f>'５月'!B10+'６月'!J19</f>
        <v>16575</v>
      </c>
      <c r="C10" s="7" t="s">
        <v>5</v>
      </c>
      <c r="D10" s="38">
        <f>B10-'５月'!B10</f>
        <v>7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11</v>
      </c>
      <c r="J10" s="26">
        <f t="shared" si="2"/>
        <v>8</v>
      </c>
      <c r="K10" s="26">
        <f t="shared" si="0"/>
        <v>24</v>
      </c>
      <c r="L10" s="21">
        <f t="shared" si="3"/>
        <v>32</v>
      </c>
      <c r="M10" s="23" t="s">
        <v>5</v>
      </c>
      <c r="N10" s="35">
        <f>L10-'５月'!L10</f>
        <v>-77</v>
      </c>
      <c r="O10" s="24" t="s">
        <v>6</v>
      </c>
      <c r="P10" t="str">
        <f t="shared" si="1"/>
        <v>↓</v>
      </c>
      <c r="R10" s="139"/>
      <c r="S10" s="140">
        <f>SUM(S9:T9)</f>
        <v>385</v>
      </c>
      <c r="T10" s="141"/>
      <c r="U10" s="122" t="s">
        <v>194</v>
      </c>
      <c r="V10" s="123">
        <v>94</v>
      </c>
      <c r="W10" s="27" t="s">
        <v>195</v>
      </c>
    </row>
    <row r="11" spans="1:23" ht="14.25" thickBot="1">
      <c r="A11" s="15" t="s">
        <v>3</v>
      </c>
      <c r="B11" s="31">
        <f>'５月'!B11+'６月'!K19</f>
        <v>16442</v>
      </c>
      <c r="C11" s="7" t="s">
        <v>5</v>
      </c>
      <c r="D11" s="39">
        <f>B11-'５月'!B11</f>
        <v>24</v>
      </c>
      <c r="E11" s="11" t="s">
        <v>6</v>
      </c>
      <c r="F11" t="str">
        <f>IF(D11=0,"",IF(D11&gt;0,"↑","↓"))</f>
        <v>↑</v>
      </c>
      <c r="H11" s="58"/>
      <c r="I11" s="16"/>
      <c r="R11" s="138" t="s">
        <v>173</v>
      </c>
      <c r="S11" s="118">
        <v>1354</v>
      </c>
      <c r="T11" s="117">
        <v>1287</v>
      </c>
      <c r="U11" s="124"/>
      <c r="V11" s="125">
        <v>924</v>
      </c>
      <c r="W11" s="128"/>
    </row>
    <row r="12" spans="1:23" ht="14.25" thickBot="1">
      <c r="A12" s="12" t="s">
        <v>4</v>
      </c>
      <c r="B12" s="42">
        <f>'５月'!B12+'６月'!I19</f>
        <v>10076</v>
      </c>
      <c r="C12" s="13" t="s">
        <v>5</v>
      </c>
      <c r="D12" s="40">
        <f>B12-'５月'!B12</f>
        <v>10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2641</v>
      </c>
      <c r="T12" s="141"/>
      <c r="U12" s="122" t="s">
        <v>194</v>
      </c>
      <c r="V12" s="123">
        <v>645</v>
      </c>
      <c r="W12" s="27" t="s">
        <v>195</v>
      </c>
    </row>
    <row r="13" spans="4:23" ht="13.5">
      <c r="D13" s="36"/>
      <c r="H13" s="15" t="s">
        <v>12</v>
      </c>
      <c r="I13" s="28">
        <v>0</v>
      </c>
      <c r="J13" s="28">
        <v>10</v>
      </c>
      <c r="K13" s="28">
        <v>20</v>
      </c>
      <c r="L13" s="3">
        <f>SUM(J13:K13)</f>
        <v>30</v>
      </c>
      <c r="M13" s="7" t="s">
        <v>5</v>
      </c>
      <c r="N13" s="33">
        <f>L13-'５月'!L13</f>
        <v>-3</v>
      </c>
      <c r="O13" s="11" t="s">
        <v>6</v>
      </c>
      <c r="P13" t="str">
        <f aca="true" t="shared" si="4" ref="P13:P19">IF(N13=0,"",IF(N13&gt;0,"↑","↓"))</f>
        <v>↓</v>
      </c>
      <c r="R13" s="138" t="s">
        <v>174</v>
      </c>
      <c r="S13" s="118">
        <v>2043</v>
      </c>
      <c r="T13" s="117">
        <v>1988</v>
      </c>
      <c r="U13" s="124"/>
      <c r="V13" s="125">
        <v>1167</v>
      </c>
      <c r="W13" s="128"/>
    </row>
    <row r="14" spans="1:23" ht="14.25" thickBot="1">
      <c r="A14" s="2" t="s">
        <v>8</v>
      </c>
      <c r="C14" t="s">
        <v>7</v>
      </c>
      <c r="D14" s="36"/>
      <c r="H14" s="15" t="s">
        <v>13</v>
      </c>
      <c r="I14" s="28">
        <v>3</v>
      </c>
      <c r="J14" s="28">
        <v>8</v>
      </c>
      <c r="K14" s="28">
        <v>7</v>
      </c>
      <c r="L14" s="3">
        <f aca="true" t="shared" si="5" ref="L14:L19">SUM(J14:K14)</f>
        <v>15</v>
      </c>
      <c r="M14" s="7" t="s">
        <v>5</v>
      </c>
      <c r="N14" s="33">
        <f>L14-'５月'!L14</f>
        <v>0</v>
      </c>
      <c r="O14" s="11" t="s">
        <v>6</v>
      </c>
      <c r="P14">
        <f t="shared" si="4"/>
      </c>
      <c r="R14" s="139"/>
      <c r="S14" s="140">
        <f>SUM(S13:T13)</f>
        <v>4031</v>
      </c>
      <c r="T14" s="141"/>
      <c r="U14" s="122" t="s">
        <v>194</v>
      </c>
      <c r="V14" s="123">
        <v>1167</v>
      </c>
      <c r="W14" s="27" t="s">
        <v>195</v>
      </c>
    </row>
    <row r="15" spans="1:23" ht="13.5">
      <c r="A15" s="8" t="s">
        <v>1</v>
      </c>
      <c r="B15" s="41">
        <f>SUM(B16:B17)</f>
        <v>334</v>
      </c>
      <c r="C15" s="9" t="s">
        <v>5</v>
      </c>
      <c r="D15" s="37">
        <f>B15-'５月'!B15</f>
        <v>1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45</v>
      </c>
      <c r="J15" s="28">
        <v>49</v>
      </c>
      <c r="K15" s="28">
        <v>49</v>
      </c>
      <c r="L15" s="3">
        <f t="shared" si="5"/>
        <v>98</v>
      </c>
      <c r="M15" s="7" t="s">
        <v>5</v>
      </c>
      <c r="N15" s="33">
        <f>L15-'５月'!L15</f>
        <v>-104</v>
      </c>
      <c r="O15" s="11" t="s">
        <v>6</v>
      </c>
      <c r="P15" t="str">
        <f t="shared" si="4"/>
        <v>↓</v>
      </c>
      <c r="R15" s="138" t="s">
        <v>175</v>
      </c>
      <c r="S15" s="118">
        <v>511</v>
      </c>
      <c r="T15" s="117">
        <v>511</v>
      </c>
      <c r="U15" s="124"/>
      <c r="V15" s="125">
        <v>295</v>
      </c>
      <c r="W15" s="128"/>
    </row>
    <row r="16" spans="1:23" ht="13.5">
      <c r="A16" s="15" t="s">
        <v>2</v>
      </c>
      <c r="B16" s="31">
        <f>'５月'!B16+'６月'!J28</f>
        <v>177</v>
      </c>
      <c r="C16" s="7" t="s">
        <v>5</v>
      </c>
      <c r="D16" s="38">
        <f>B16-'５月'!B16</f>
        <v>1</v>
      </c>
      <c r="E16" s="11" t="s">
        <v>6</v>
      </c>
      <c r="F16" t="str">
        <f>IF(D16=0,"",IF(D16&gt;0,"↑","↓"))</f>
        <v>↑</v>
      </c>
      <c r="H16" s="15" t="s">
        <v>15</v>
      </c>
      <c r="I16" s="28">
        <v>37</v>
      </c>
      <c r="J16" s="28">
        <v>44</v>
      </c>
      <c r="K16" s="28">
        <v>38</v>
      </c>
      <c r="L16" s="3">
        <f t="shared" si="5"/>
        <v>82</v>
      </c>
      <c r="M16" s="7" t="s">
        <v>5</v>
      </c>
      <c r="N16" s="33">
        <f>L16-'５月'!L16</f>
        <v>-17</v>
      </c>
      <c r="O16" s="11" t="s">
        <v>6</v>
      </c>
      <c r="P16" t="str">
        <f t="shared" si="4"/>
        <v>↓</v>
      </c>
      <c r="R16" s="139"/>
      <c r="S16" s="140">
        <f>SUM(S15:T15)</f>
        <v>1022</v>
      </c>
      <c r="T16" s="141"/>
      <c r="U16" s="122" t="s">
        <v>194</v>
      </c>
      <c r="V16" s="123">
        <v>295</v>
      </c>
      <c r="W16" s="27" t="s">
        <v>195</v>
      </c>
    </row>
    <row r="17" spans="1:23" ht="13.5">
      <c r="A17" s="15" t="s">
        <v>3</v>
      </c>
      <c r="B17" s="31">
        <f>'５月'!B17+'６月'!K28</f>
        <v>157</v>
      </c>
      <c r="C17" s="7" t="s">
        <v>5</v>
      </c>
      <c r="D17" s="39">
        <f>B17-'５月'!B17</f>
        <v>0</v>
      </c>
      <c r="E17" s="11" t="s">
        <v>6</v>
      </c>
      <c r="F17">
        <f>IF(D17=0,"",IF(D17&gt;0,"↑","↓"))</f>
      </c>
      <c r="H17" s="15" t="s">
        <v>16</v>
      </c>
      <c r="I17" s="28">
        <v>9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L17-'５月'!L17</f>
        <v>0</v>
      </c>
      <c r="O17" s="11" t="s">
        <v>6</v>
      </c>
      <c r="P17">
        <f t="shared" si="4"/>
      </c>
      <c r="R17" s="138" t="s">
        <v>176</v>
      </c>
      <c r="S17" s="118">
        <v>1255</v>
      </c>
      <c r="T17" s="117">
        <v>1275</v>
      </c>
      <c r="U17" s="124"/>
      <c r="V17" s="125">
        <v>757</v>
      </c>
      <c r="W17" s="128"/>
    </row>
    <row r="18" spans="1:23" ht="14.25" thickBot="1">
      <c r="A18" s="12" t="s">
        <v>4</v>
      </c>
      <c r="B18" s="42">
        <f>'５月'!B18+'６月'!I28</f>
        <v>231</v>
      </c>
      <c r="C18" s="13" t="s">
        <v>5</v>
      </c>
      <c r="D18" s="40">
        <f>B18-'５月'!B18</f>
        <v>1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4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L18-'５月'!L18</f>
        <v>-12</v>
      </c>
      <c r="O18" s="20" t="s">
        <v>6</v>
      </c>
      <c r="P18" t="str">
        <f t="shared" si="4"/>
        <v>↓</v>
      </c>
      <c r="R18" s="139"/>
      <c r="S18" s="140">
        <f>SUM(S17:T17)</f>
        <v>2530</v>
      </c>
      <c r="T18" s="141"/>
      <c r="U18" s="122" t="s">
        <v>196</v>
      </c>
      <c r="V18" s="123">
        <v>749</v>
      </c>
      <c r="W18" s="27" t="s">
        <v>195</v>
      </c>
    </row>
    <row r="19" spans="4:23" ht="14.25" thickBot="1">
      <c r="D19" s="36"/>
      <c r="H19" s="98" t="s">
        <v>18</v>
      </c>
      <c r="I19" s="26">
        <f>I13-I14+I15-I16+I17-I18</f>
        <v>10</v>
      </c>
      <c r="J19" s="26">
        <f>J13-J14+J15-J16+J17-J18</f>
        <v>7</v>
      </c>
      <c r="K19" s="26">
        <f>K13-K14+K15-K16+K17-K18</f>
        <v>24</v>
      </c>
      <c r="L19" s="21">
        <f t="shared" si="5"/>
        <v>31</v>
      </c>
      <c r="M19" s="22" t="s">
        <v>5</v>
      </c>
      <c r="N19" s="35">
        <f>L19-'５月'!L19</f>
        <v>-78</v>
      </c>
      <c r="O19" s="24" t="s">
        <v>6</v>
      </c>
      <c r="P19" t="str">
        <f t="shared" si="4"/>
        <v>↓</v>
      </c>
      <c r="R19" s="138" t="s">
        <v>177</v>
      </c>
      <c r="S19" s="118">
        <v>2404</v>
      </c>
      <c r="T19" s="117">
        <v>2419</v>
      </c>
      <c r="U19" s="124"/>
      <c r="V19" s="125">
        <v>1523</v>
      </c>
      <c r="W19" s="128"/>
    </row>
    <row r="20" spans="4:23" ht="14.25" thickBot="1">
      <c r="D20" s="36"/>
      <c r="H20" s="58"/>
      <c r="I20" s="16"/>
      <c r="R20" s="139"/>
      <c r="S20" s="140">
        <f>SUM(S19:T19)</f>
        <v>4823</v>
      </c>
      <c r="T20" s="141"/>
      <c r="U20" s="122" t="s">
        <v>194</v>
      </c>
      <c r="V20" s="123">
        <v>1523</v>
      </c>
      <c r="W20" s="27" t="s">
        <v>195</v>
      </c>
    </row>
    <row r="21" spans="4:23" ht="13.5"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86</v>
      </c>
      <c r="T21" s="117">
        <v>95</v>
      </c>
      <c r="U21" s="124"/>
      <c r="V21" s="125">
        <v>43</v>
      </c>
      <c r="W21" s="128"/>
    </row>
    <row r="22" spans="4:23" ht="13.5"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L22-'５月'!L22</f>
        <v>0</v>
      </c>
      <c r="O22" s="11" t="s">
        <v>6</v>
      </c>
      <c r="P22">
        <f aca="true" t="shared" si="6" ref="P22:P28">IF(N22=0,"",IF(N22&gt;0,"↑","↓"))</f>
      </c>
      <c r="R22" s="139"/>
      <c r="S22" s="140">
        <f>SUM(S21:T21)</f>
        <v>181</v>
      </c>
      <c r="T22" s="141"/>
      <c r="U22" s="122" t="s">
        <v>196</v>
      </c>
      <c r="V22" s="123">
        <v>43</v>
      </c>
      <c r="W22" s="27" t="s">
        <v>195</v>
      </c>
    </row>
    <row r="23" spans="4:23" ht="13.5"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L23-'５月'!L23</f>
        <v>0</v>
      </c>
      <c r="O23" s="11" t="s">
        <v>6</v>
      </c>
      <c r="P23">
        <f t="shared" si="6"/>
      </c>
      <c r="R23" s="138" t="s">
        <v>179</v>
      </c>
      <c r="S23" s="118">
        <v>1009</v>
      </c>
      <c r="T23" s="117">
        <v>988</v>
      </c>
      <c r="U23" s="124"/>
      <c r="V23" s="125">
        <v>673</v>
      </c>
      <c r="W23" s="128"/>
    </row>
    <row r="24" spans="4:23" ht="13.5">
      <c r="D24" s="36"/>
      <c r="H24" s="15" t="s">
        <v>14</v>
      </c>
      <c r="I24" s="28">
        <v>8</v>
      </c>
      <c r="J24" s="28">
        <v>6</v>
      </c>
      <c r="K24" s="28">
        <v>8</v>
      </c>
      <c r="L24" s="3">
        <f t="shared" si="7"/>
        <v>14</v>
      </c>
      <c r="M24" s="7" t="s">
        <v>5</v>
      </c>
      <c r="N24" s="33">
        <f>L24-'５月'!L24</f>
        <v>9</v>
      </c>
      <c r="O24" s="11" t="s">
        <v>6</v>
      </c>
      <c r="P24" t="str">
        <f t="shared" si="6"/>
        <v>↑</v>
      </c>
      <c r="R24" s="139"/>
      <c r="S24" s="140">
        <f>SUM(S23:T23)</f>
        <v>1997</v>
      </c>
      <c r="T24" s="141"/>
      <c r="U24" s="122" t="s">
        <v>194</v>
      </c>
      <c r="V24" s="123">
        <v>673</v>
      </c>
      <c r="W24" s="27" t="s">
        <v>195</v>
      </c>
    </row>
    <row r="25" spans="4:23" ht="13.5">
      <c r="D25" s="36"/>
      <c r="H25" s="15" t="s">
        <v>15</v>
      </c>
      <c r="I25" s="28">
        <v>4</v>
      </c>
      <c r="J25" s="28">
        <v>4</v>
      </c>
      <c r="K25" s="28">
        <v>6</v>
      </c>
      <c r="L25" s="3">
        <f t="shared" si="7"/>
        <v>10</v>
      </c>
      <c r="M25" s="7" t="s">
        <v>5</v>
      </c>
      <c r="N25" s="33">
        <f>L25-'５月'!L25</f>
        <v>6</v>
      </c>
      <c r="O25" s="11" t="s">
        <v>6</v>
      </c>
      <c r="P25" t="str">
        <f t="shared" si="6"/>
        <v>↑</v>
      </c>
      <c r="R25" s="138" t="s">
        <v>180</v>
      </c>
      <c r="S25" s="118">
        <v>439</v>
      </c>
      <c r="T25" s="117">
        <v>462</v>
      </c>
      <c r="U25" s="124"/>
      <c r="V25" s="125">
        <v>238</v>
      </c>
      <c r="W25" s="128"/>
    </row>
    <row r="26" spans="4:23" ht="13.5"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L26-'５月'!L26</f>
        <v>0</v>
      </c>
      <c r="O26" s="11" t="s">
        <v>6</v>
      </c>
      <c r="P26">
        <f t="shared" si="6"/>
      </c>
      <c r="R26" s="145"/>
      <c r="S26" s="146">
        <f>SUM(S25:T25)</f>
        <v>901</v>
      </c>
      <c r="T26" s="147"/>
      <c r="U26" s="122" t="s">
        <v>196</v>
      </c>
      <c r="V26" s="123">
        <v>238</v>
      </c>
      <c r="W26" s="27" t="s">
        <v>195</v>
      </c>
    </row>
    <row r="27" spans="4:23" ht="14.25" thickBot="1">
      <c r="D27" s="36"/>
      <c r="H27" s="97" t="s">
        <v>17</v>
      </c>
      <c r="I27" s="29">
        <v>3</v>
      </c>
      <c r="J27" s="29">
        <v>1</v>
      </c>
      <c r="K27" s="29">
        <v>2</v>
      </c>
      <c r="L27" s="19">
        <f t="shared" si="7"/>
        <v>3</v>
      </c>
      <c r="M27" s="5" t="s">
        <v>5</v>
      </c>
      <c r="N27" s="34">
        <f>L27-'５月'!L27</f>
        <v>2</v>
      </c>
      <c r="O27" s="20" t="s">
        <v>6</v>
      </c>
      <c r="P27" t="str">
        <f t="shared" si="6"/>
        <v>↑</v>
      </c>
      <c r="R27" s="138" t="s">
        <v>181</v>
      </c>
      <c r="S27" s="118">
        <v>1836</v>
      </c>
      <c r="T27" s="117">
        <v>1662</v>
      </c>
      <c r="U27" s="124"/>
      <c r="V27" s="125">
        <v>1309</v>
      </c>
      <c r="W27" s="128"/>
    </row>
    <row r="28" spans="4:23" ht="14.25" thickBot="1">
      <c r="D28" s="36"/>
      <c r="H28" s="98" t="s">
        <v>18</v>
      </c>
      <c r="I28" s="26">
        <f>I22-I23+I24-I25+I26-I27</f>
        <v>1</v>
      </c>
      <c r="J28" s="26">
        <f>J22-J23+J24-J25+J26-J27</f>
        <v>1</v>
      </c>
      <c r="K28" s="26">
        <f>K22-K23+K24-K25+K26-K27</f>
        <v>0</v>
      </c>
      <c r="L28" s="21">
        <f t="shared" si="7"/>
        <v>1</v>
      </c>
      <c r="M28" s="22" t="s">
        <v>5</v>
      </c>
      <c r="N28" s="35">
        <f>L28-'５月'!L28</f>
        <v>1</v>
      </c>
      <c r="O28" s="24" t="s">
        <v>6</v>
      </c>
      <c r="P28" t="str">
        <f t="shared" si="6"/>
        <v>↑</v>
      </c>
      <c r="R28" s="139"/>
      <c r="S28" s="140">
        <f>SUM(S27:T27)</f>
        <v>3498</v>
      </c>
      <c r="T28" s="141"/>
      <c r="U28" s="122" t="s">
        <v>194</v>
      </c>
      <c r="V28" s="123">
        <v>1303</v>
      </c>
      <c r="W28" s="27" t="s">
        <v>195</v>
      </c>
    </row>
    <row r="29" spans="18:23" ht="13.5">
      <c r="R29" s="138" t="s">
        <v>182</v>
      </c>
      <c r="S29" s="118">
        <v>393</v>
      </c>
      <c r="T29" s="117">
        <v>396</v>
      </c>
      <c r="U29" s="124"/>
      <c r="V29" s="125">
        <v>246</v>
      </c>
      <c r="W29" s="128"/>
    </row>
    <row r="30" spans="18:23" ht="13.5">
      <c r="R30" s="139"/>
      <c r="S30" s="140">
        <f>SUM(S29:T29)</f>
        <v>789</v>
      </c>
      <c r="T30" s="141"/>
      <c r="U30" s="122" t="s">
        <v>196</v>
      </c>
      <c r="V30" s="123">
        <v>246</v>
      </c>
      <c r="W30" s="27" t="s">
        <v>195</v>
      </c>
    </row>
    <row r="31" spans="18:23" ht="13.5">
      <c r="R31" s="138" t="s">
        <v>183</v>
      </c>
      <c r="S31" s="118">
        <v>1057</v>
      </c>
      <c r="T31" s="117">
        <v>1046</v>
      </c>
      <c r="U31" s="124"/>
      <c r="V31" s="125">
        <v>650</v>
      </c>
      <c r="W31" s="128"/>
    </row>
    <row r="32" spans="18:23" ht="13.5">
      <c r="R32" s="139"/>
      <c r="S32" s="140">
        <f>SUM(S31:T31)</f>
        <v>2103</v>
      </c>
      <c r="T32" s="141"/>
      <c r="U32" s="122" t="s">
        <v>196</v>
      </c>
      <c r="V32" s="123">
        <v>650</v>
      </c>
      <c r="W32" s="27" t="s">
        <v>195</v>
      </c>
    </row>
    <row r="33" spans="18:23" ht="13.5">
      <c r="R33" s="138" t="s">
        <v>184</v>
      </c>
      <c r="S33" s="118">
        <v>1106</v>
      </c>
      <c r="T33" s="117">
        <v>1190</v>
      </c>
      <c r="U33" s="124"/>
      <c r="V33" s="125">
        <v>671</v>
      </c>
      <c r="W33" s="128"/>
    </row>
    <row r="34" spans="18:23" ht="13.5">
      <c r="R34" s="139"/>
      <c r="S34" s="140">
        <f>SUM(S33:T33)</f>
        <v>2296</v>
      </c>
      <c r="T34" s="141"/>
      <c r="U34" s="122" t="s">
        <v>196</v>
      </c>
      <c r="V34" s="123">
        <v>670</v>
      </c>
      <c r="W34" s="27" t="s">
        <v>195</v>
      </c>
    </row>
    <row r="35" spans="18:23" ht="13.5">
      <c r="R35" s="138" t="s">
        <v>185</v>
      </c>
      <c r="S35" s="118">
        <v>418</v>
      </c>
      <c r="T35" s="117">
        <v>374</v>
      </c>
      <c r="U35" s="124"/>
      <c r="V35" s="125">
        <v>235</v>
      </c>
      <c r="W35" s="128"/>
    </row>
    <row r="36" spans="18:23" ht="13.5">
      <c r="R36" s="139"/>
      <c r="S36" s="140">
        <f>SUM(S35:T35)</f>
        <v>792</v>
      </c>
      <c r="T36" s="141"/>
      <c r="U36" s="122" t="s">
        <v>196</v>
      </c>
      <c r="V36" s="123">
        <v>235</v>
      </c>
      <c r="W36" s="27" t="s">
        <v>195</v>
      </c>
    </row>
    <row r="37" spans="18:23" ht="13.5">
      <c r="R37" s="138" t="s">
        <v>186</v>
      </c>
      <c r="S37" s="118">
        <v>838</v>
      </c>
      <c r="T37" s="117">
        <v>851</v>
      </c>
      <c r="U37" s="124"/>
      <c r="V37" s="125">
        <v>497</v>
      </c>
      <c r="W37" s="128"/>
    </row>
    <row r="38" spans="18:23" ht="13.5">
      <c r="R38" s="139"/>
      <c r="S38" s="140">
        <f>SUM(S37:T37)</f>
        <v>1689</v>
      </c>
      <c r="T38" s="141"/>
      <c r="U38" s="122" t="s">
        <v>196</v>
      </c>
      <c r="V38" s="123">
        <v>497</v>
      </c>
      <c r="W38" s="27" t="s">
        <v>195</v>
      </c>
    </row>
    <row r="39" spans="18:23" ht="13.5">
      <c r="R39" s="138" t="s">
        <v>187</v>
      </c>
      <c r="S39" s="118">
        <v>153</v>
      </c>
      <c r="T39" s="117">
        <v>142</v>
      </c>
      <c r="U39" s="124"/>
      <c r="V39" s="125">
        <v>64</v>
      </c>
      <c r="W39" s="128"/>
    </row>
    <row r="40" spans="18:23" ht="13.5">
      <c r="R40" s="139"/>
      <c r="S40" s="140">
        <f>SUM(S39:T39)</f>
        <v>295</v>
      </c>
      <c r="T40" s="141"/>
      <c r="U40" s="122" t="s">
        <v>194</v>
      </c>
      <c r="V40" s="123">
        <v>64</v>
      </c>
      <c r="W40" s="27" t="s">
        <v>195</v>
      </c>
    </row>
    <row r="41" spans="18:23" ht="13.5">
      <c r="R41" s="138" t="s">
        <v>188</v>
      </c>
      <c r="S41" s="118">
        <v>201</v>
      </c>
      <c r="T41" s="117">
        <v>216</v>
      </c>
      <c r="U41" s="124"/>
      <c r="V41" s="125">
        <v>91</v>
      </c>
      <c r="W41" s="128"/>
    </row>
    <row r="42" spans="18:23" ht="13.5">
      <c r="R42" s="139"/>
      <c r="S42" s="140">
        <f>SUM(S41:T41)</f>
        <v>417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694</v>
      </c>
      <c r="T43" s="117">
        <v>683</v>
      </c>
      <c r="U43" s="124"/>
      <c r="V43" s="125">
        <v>429</v>
      </c>
      <c r="W43" s="128"/>
    </row>
    <row r="44" spans="18:23" ht="13.5">
      <c r="R44" s="139"/>
      <c r="S44" s="140">
        <f>SUM(S43:T43)</f>
        <v>1377</v>
      </c>
      <c r="T44" s="141"/>
      <c r="U44" s="122" t="s">
        <v>194</v>
      </c>
      <c r="V44" s="123">
        <v>425</v>
      </c>
      <c r="W44" s="27" t="s">
        <v>195</v>
      </c>
    </row>
    <row r="45" spans="18:23" ht="13.5">
      <c r="R45" s="138" t="s">
        <v>190</v>
      </c>
      <c r="S45" s="118">
        <v>318</v>
      </c>
      <c r="T45" s="117">
        <v>331</v>
      </c>
      <c r="U45" s="124"/>
      <c r="V45" s="125">
        <v>190</v>
      </c>
      <c r="W45" s="128"/>
    </row>
    <row r="46" spans="18:23" ht="13.5">
      <c r="R46" s="139"/>
      <c r="S46" s="140">
        <f>SUM(S45:T45)</f>
        <v>649</v>
      </c>
      <c r="T46" s="141"/>
      <c r="U46" s="122" t="s">
        <v>196</v>
      </c>
      <c r="V46" s="123">
        <v>190</v>
      </c>
      <c r="W46" s="27" t="s">
        <v>195</v>
      </c>
    </row>
    <row r="47" spans="18:23" ht="13.5">
      <c r="R47" s="138" t="s">
        <v>191</v>
      </c>
      <c r="S47" s="118">
        <v>215</v>
      </c>
      <c r="T47" s="117">
        <v>231</v>
      </c>
      <c r="U47" s="124"/>
      <c r="V47" s="125">
        <v>97</v>
      </c>
      <c r="W47" s="128"/>
    </row>
    <row r="48" spans="18:23" ht="13.5">
      <c r="R48" s="139"/>
      <c r="S48" s="140">
        <f>SUM(S47:T47)</f>
        <v>446</v>
      </c>
      <c r="T48" s="141"/>
      <c r="U48" s="122" t="s">
        <v>196</v>
      </c>
      <c r="V48" s="123">
        <v>97</v>
      </c>
      <c r="W48" s="27" t="s">
        <v>195</v>
      </c>
    </row>
    <row r="49" spans="18:23" ht="13.5">
      <c r="R49" s="138" t="s">
        <v>192</v>
      </c>
      <c r="S49" s="118">
        <v>118</v>
      </c>
      <c r="T49" s="117">
        <v>113</v>
      </c>
      <c r="U49" s="124"/>
      <c r="V49" s="125">
        <v>52</v>
      </c>
      <c r="W49" s="128"/>
    </row>
    <row r="50" spans="18:23" ht="13.5">
      <c r="R50" s="139"/>
      <c r="S50" s="140">
        <f>SUM(S49:T49)</f>
        <v>231</v>
      </c>
      <c r="T50" s="141"/>
      <c r="U50" s="122" t="s">
        <v>196</v>
      </c>
      <c r="V50" s="123">
        <v>52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16752</v>
      </c>
      <c r="T51" s="117">
        <f>SUM(T7+T9+T11+T13+T15+T17+T19+T21+T23+T25+T27+T29+T31+T33+T35+T37+T39+T41+T43+T45+T47+T49)</f>
        <v>16599</v>
      </c>
      <c r="U51" s="124"/>
      <c r="V51" s="125">
        <f>SUM(V7+V9+V11+V13+V15+V17+V19+V21+V23+V25+V27+V29+V31+V33+V35+V37+V39+V41+V43+V45+V47+V49)</f>
        <v>10307</v>
      </c>
      <c r="W51" s="128"/>
    </row>
    <row r="52" spans="18:23" ht="14.25" thickBot="1">
      <c r="R52" s="142"/>
      <c r="S52" s="143">
        <f>SUM(S51:T51)</f>
        <v>33351</v>
      </c>
      <c r="T52" s="144"/>
      <c r="U52" s="127" t="s">
        <v>194</v>
      </c>
      <c r="V52" s="126">
        <f>SUM(V8+V10+V12+V14+V16+V18+V20+V22+V24+V26+V28+V30+V32+V34+V36+V38+V40+V42+V44+V46+V48+V50)</f>
        <v>10009</v>
      </c>
      <c r="W52" s="52" t="s">
        <v>195</v>
      </c>
    </row>
  </sheetData>
  <mergeCells count="49">
    <mergeCell ref="R4:W4"/>
    <mergeCell ref="U5:W6"/>
    <mergeCell ref="S6:T6"/>
    <mergeCell ref="R7:R8"/>
    <mergeCell ref="S8:T8"/>
    <mergeCell ref="R9:R10"/>
    <mergeCell ref="S10:T10"/>
    <mergeCell ref="R11:R12"/>
    <mergeCell ref="S12:T12"/>
    <mergeCell ref="R13:R14"/>
    <mergeCell ref="S14:T14"/>
    <mergeCell ref="R15:R16"/>
    <mergeCell ref="S16:T16"/>
    <mergeCell ref="R17:R18"/>
    <mergeCell ref="S18:T18"/>
    <mergeCell ref="R19:R20"/>
    <mergeCell ref="S20:T20"/>
    <mergeCell ref="R21:R22"/>
    <mergeCell ref="S22:T22"/>
    <mergeCell ref="R23:R24"/>
    <mergeCell ref="S24:T24"/>
    <mergeCell ref="R25:R26"/>
    <mergeCell ref="S26:T26"/>
    <mergeCell ref="R27:R28"/>
    <mergeCell ref="S28:T28"/>
    <mergeCell ref="R29:R30"/>
    <mergeCell ref="S30:T30"/>
    <mergeCell ref="R31:R32"/>
    <mergeCell ref="S32:T32"/>
    <mergeCell ref="R33:R34"/>
    <mergeCell ref="S34:T34"/>
    <mergeCell ref="R35:R36"/>
    <mergeCell ref="S36:T36"/>
    <mergeCell ref="R37:R38"/>
    <mergeCell ref="S38:T38"/>
    <mergeCell ref="R39:R40"/>
    <mergeCell ref="S40:T40"/>
    <mergeCell ref="R41:R42"/>
    <mergeCell ref="S42:T42"/>
    <mergeCell ref="R43:R44"/>
    <mergeCell ref="S44:T44"/>
    <mergeCell ref="R45:R46"/>
    <mergeCell ref="S46:T46"/>
    <mergeCell ref="R47:R48"/>
    <mergeCell ref="S48:T48"/>
    <mergeCell ref="R49:R50"/>
    <mergeCell ref="S50:T50"/>
    <mergeCell ref="R51:R52"/>
    <mergeCell ref="S52:T52"/>
  </mergeCells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B1">
      <selection activeCell="B4" sqref="B4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2031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203125" style="0" customWidth="1"/>
    <col min="22" max="22" width="6.5" style="0" bestFit="1" customWidth="1"/>
    <col min="23" max="23" width="1.390625" style="0" customWidth="1"/>
  </cols>
  <sheetData>
    <row r="1" spans="1:18" ht="13.5">
      <c r="A1" s="1" t="s">
        <v>202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33352</v>
      </c>
      <c r="C3" s="9" t="s">
        <v>5</v>
      </c>
      <c r="D3" s="37">
        <f>B3-'６月'!B3</f>
        <v>1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16761</v>
      </c>
      <c r="C4" s="7" t="s">
        <v>5</v>
      </c>
      <c r="D4" s="38">
        <f>B4-'６月'!B4</f>
        <v>9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18</v>
      </c>
      <c r="K4" s="4">
        <f aca="true" t="shared" si="0" ref="K4:K10">K13+K22</f>
        <v>10</v>
      </c>
      <c r="L4" s="3">
        <f>SUM(J4:K4)</f>
        <v>28</v>
      </c>
      <c r="M4" s="7" t="s">
        <v>5</v>
      </c>
      <c r="N4" s="33">
        <f>L4-'６月'!L4</f>
        <v>-2</v>
      </c>
      <c r="O4" s="11" t="s">
        <v>6</v>
      </c>
      <c r="P4" t="str">
        <f aca="true" t="shared" si="1" ref="P4:P10">IF(N4=0,"",IF(N4&gt;0,"↑","↓"))</f>
        <v>↓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16591</v>
      </c>
      <c r="C5" s="6" t="s">
        <v>5</v>
      </c>
      <c r="D5" s="39">
        <f>B5-'６月'!B5</f>
        <v>-8</v>
      </c>
      <c r="E5" s="27" t="s">
        <v>6</v>
      </c>
      <c r="F5" t="str">
        <f>IF(D5=0,"",IF(D5&gt;0,"↑","↓"))</f>
        <v>↓</v>
      </c>
      <c r="H5" s="15" t="s">
        <v>13</v>
      </c>
      <c r="I5" s="4">
        <f aca="true" t="shared" si="2" ref="I5:J10">I14+I23</f>
        <v>0</v>
      </c>
      <c r="J5" s="4">
        <f t="shared" si="2"/>
        <v>13</v>
      </c>
      <c r="K5" s="4">
        <f t="shared" si="0"/>
        <v>5</v>
      </c>
      <c r="L5" s="3">
        <f aca="true" t="shared" si="3" ref="L5:L10">SUM(J5:K5)</f>
        <v>18</v>
      </c>
      <c r="M5" s="7" t="s">
        <v>5</v>
      </c>
      <c r="N5" s="33">
        <f>L5-'６月'!L5</f>
        <v>3</v>
      </c>
      <c r="O5" s="11" t="s">
        <v>6</v>
      </c>
      <c r="P5" t="str">
        <f t="shared" si="1"/>
        <v>↑</v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10318</v>
      </c>
      <c r="C6" s="13" t="s">
        <v>5</v>
      </c>
      <c r="D6" s="40">
        <f>B6-'６月'!B6</f>
        <v>11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52</v>
      </c>
      <c r="J6" s="4">
        <f t="shared" si="2"/>
        <v>64</v>
      </c>
      <c r="K6" s="4">
        <f t="shared" si="0"/>
        <v>52</v>
      </c>
      <c r="L6" s="3">
        <f t="shared" si="3"/>
        <v>116</v>
      </c>
      <c r="M6" s="7" t="s">
        <v>5</v>
      </c>
      <c r="N6" s="33">
        <f>L6-'６月'!L6</f>
        <v>4</v>
      </c>
      <c r="O6" s="11" t="s">
        <v>6</v>
      </c>
      <c r="P6" t="str">
        <f t="shared" si="1"/>
        <v>↑</v>
      </c>
      <c r="R6" s="113"/>
      <c r="S6" s="158" t="s">
        <v>169</v>
      </c>
      <c r="T6" s="141"/>
      <c r="U6" s="155"/>
      <c r="V6" s="156"/>
      <c r="W6" s="157"/>
    </row>
    <row r="7" spans="2:23" ht="13.5">
      <c r="B7" s="30"/>
      <c r="D7" s="36"/>
      <c r="H7" s="15" t="s">
        <v>15</v>
      </c>
      <c r="I7" s="4">
        <f t="shared" si="2"/>
        <v>45</v>
      </c>
      <c r="J7" s="4">
        <f t="shared" si="2"/>
        <v>61</v>
      </c>
      <c r="K7" s="4">
        <f t="shared" si="0"/>
        <v>66</v>
      </c>
      <c r="L7" s="3">
        <f t="shared" si="3"/>
        <v>127</v>
      </c>
      <c r="M7" s="7" t="s">
        <v>5</v>
      </c>
      <c r="N7" s="33">
        <f>L7-'６月'!L7</f>
        <v>35</v>
      </c>
      <c r="O7" s="11" t="s">
        <v>6</v>
      </c>
      <c r="P7" t="str">
        <f t="shared" si="1"/>
        <v>↑</v>
      </c>
      <c r="R7" s="138" t="s">
        <v>171</v>
      </c>
      <c r="S7" s="118">
        <v>119</v>
      </c>
      <c r="T7" s="116">
        <v>148</v>
      </c>
      <c r="U7" s="120"/>
      <c r="V7" s="121">
        <v>65</v>
      </c>
      <c r="W7" s="128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7</v>
      </c>
      <c r="J8" s="4">
        <f t="shared" si="2"/>
        <v>1</v>
      </c>
      <c r="K8" s="4">
        <f t="shared" si="0"/>
        <v>1</v>
      </c>
      <c r="L8" s="3">
        <f t="shared" si="3"/>
        <v>2</v>
      </c>
      <c r="M8" s="7" t="s">
        <v>5</v>
      </c>
      <c r="N8" s="33">
        <f>L8-'６月'!L8</f>
        <v>2</v>
      </c>
      <c r="O8" s="11" t="s">
        <v>6</v>
      </c>
      <c r="P8" t="str">
        <f t="shared" si="1"/>
        <v>↑</v>
      </c>
      <c r="R8" s="139"/>
      <c r="S8" s="158">
        <f>SUM(S7:T7)</f>
        <v>267</v>
      </c>
      <c r="T8" s="141"/>
      <c r="U8" s="122" t="s">
        <v>194</v>
      </c>
      <c r="V8" s="123">
        <v>65</v>
      </c>
      <c r="W8" s="27" t="s">
        <v>195</v>
      </c>
    </row>
    <row r="9" spans="1:23" ht="14.25" thickBot="1">
      <c r="A9" s="8" t="s">
        <v>1</v>
      </c>
      <c r="B9" s="41">
        <f>SUM(B10:B11)</f>
        <v>33015</v>
      </c>
      <c r="C9" s="9" t="s">
        <v>5</v>
      </c>
      <c r="D9" s="37">
        <f>B9-'６月'!B9</f>
        <v>-2</v>
      </c>
      <c r="E9" s="10" t="s">
        <v>6</v>
      </c>
      <c r="F9" t="str">
        <f>IF(D9=0,"",IF(D9&gt;0,"↑","↓"))</f>
        <v>↓</v>
      </c>
      <c r="H9" s="97" t="s">
        <v>17</v>
      </c>
      <c r="I9" s="25">
        <f t="shared" si="2"/>
        <v>3</v>
      </c>
      <c r="J9" s="25">
        <f t="shared" si="2"/>
        <v>0</v>
      </c>
      <c r="K9" s="25">
        <f t="shared" si="0"/>
        <v>0</v>
      </c>
      <c r="L9" s="19">
        <f t="shared" si="3"/>
        <v>0</v>
      </c>
      <c r="M9" s="5" t="s">
        <v>5</v>
      </c>
      <c r="N9" s="34">
        <f>L9-'６月'!L9</f>
        <v>-3</v>
      </c>
      <c r="O9" s="20" t="s">
        <v>6</v>
      </c>
      <c r="P9" t="str">
        <f t="shared" si="1"/>
        <v>↓</v>
      </c>
      <c r="R9" s="138" t="s">
        <v>172</v>
      </c>
      <c r="S9" s="118">
        <v>188</v>
      </c>
      <c r="T9" s="117">
        <v>197</v>
      </c>
      <c r="U9" s="124"/>
      <c r="V9" s="125">
        <v>94</v>
      </c>
      <c r="W9" s="128"/>
    </row>
    <row r="10" spans="1:23" ht="14.25" thickBot="1">
      <c r="A10" s="15" t="s">
        <v>2</v>
      </c>
      <c r="B10" s="31">
        <f>'６月'!B10+'７月'!J19</f>
        <v>16588</v>
      </c>
      <c r="C10" s="7" t="s">
        <v>5</v>
      </c>
      <c r="D10" s="38">
        <f>B10-'６月'!B10</f>
        <v>13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11</v>
      </c>
      <c r="J10" s="26">
        <f t="shared" si="2"/>
        <v>9</v>
      </c>
      <c r="K10" s="26">
        <f t="shared" si="0"/>
        <v>-8</v>
      </c>
      <c r="L10" s="21">
        <f t="shared" si="3"/>
        <v>1</v>
      </c>
      <c r="M10" s="23" t="s">
        <v>5</v>
      </c>
      <c r="N10" s="35">
        <f>L10-'６月'!L10</f>
        <v>-31</v>
      </c>
      <c r="O10" s="24" t="s">
        <v>6</v>
      </c>
      <c r="P10" t="str">
        <f t="shared" si="1"/>
        <v>↓</v>
      </c>
      <c r="R10" s="139"/>
      <c r="S10" s="140">
        <f>SUM(S9:T9)</f>
        <v>385</v>
      </c>
      <c r="T10" s="141"/>
      <c r="U10" s="122" t="s">
        <v>194</v>
      </c>
      <c r="V10" s="123">
        <v>94</v>
      </c>
      <c r="W10" s="27" t="s">
        <v>195</v>
      </c>
    </row>
    <row r="11" spans="1:23" ht="14.25" thickBot="1">
      <c r="A11" s="15" t="s">
        <v>3</v>
      </c>
      <c r="B11" s="31">
        <f>'６月'!B11+'７月'!K19</f>
        <v>16427</v>
      </c>
      <c r="C11" s="7" t="s">
        <v>5</v>
      </c>
      <c r="D11" s="39">
        <f>B11-'６月'!B11</f>
        <v>-15</v>
      </c>
      <c r="E11" s="11" t="s">
        <v>6</v>
      </c>
      <c r="F11" t="str">
        <f>IF(D11=0,"",IF(D11&gt;0,"↑","↓"))</f>
        <v>↓</v>
      </c>
      <c r="H11" s="58"/>
      <c r="I11" s="16"/>
      <c r="N11" s="30"/>
      <c r="R11" s="138" t="s">
        <v>173</v>
      </c>
      <c r="S11" s="118">
        <v>1358</v>
      </c>
      <c r="T11" s="117">
        <v>1294</v>
      </c>
      <c r="U11" s="124"/>
      <c r="V11" s="125">
        <v>931</v>
      </c>
      <c r="W11" s="128"/>
    </row>
    <row r="12" spans="1:23" ht="14.25" thickBot="1">
      <c r="A12" s="12" t="s">
        <v>4</v>
      </c>
      <c r="B12" s="42">
        <f>'６月'!B12+'７月'!I19</f>
        <v>10087</v>
      </c>
      <c r="C12" s="13" t="s">
        <v>5</v>
      </c>
      <c r="D12" s="40">
        <f>B12-'６月'!B12</f>
        <v>11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2652</v>
      </c>
      <c r="T12" s="141"/>
      <c r="U12" s="122" t="s">
        <v>194</v>
      </c>
      <c r="V12" s="123">
        <v>658</v>
      </c>
      <c r="W12" s="27" t="s">
        <v>195</v>
      </c>
    </row>
    <row r="13" spans="2:23" ht="13.5">
      <c r="B13" s="30"/>
      <c r="D13" s="36"/>
      <c r="H13" s="15" t="s">
        <v>12</v>
      </c>
      <c r="I13" s="28">
        <v>0</v>
      </c>
      <c r="J13" s="28">
        <v>17</v>
      </c>
      <c r="K13" s="28">
        <v>10</v>
      </c>
      <c r="L13" s="3">
        <f>SUM(J13:K13)</f>
        <v>27</v>
      </c>
      <c r="M13" s="7" t="s">
        <v>5</v>
      </c>
      <c r="N13" s="33">
        <f>L13-'６月'!L13</f>
        <v>-3</v>
      </c>
      <c r="O13" s="11" t="s">
        <v>6</v>
      </c>
      <c r="P13" t="str">
        <f aca="true" t="shared" si="4" ref="P13:P19">IF(N13=0,"",IF(N13&gt;0,"↑","↓"))</f>
        <v>↓</v>
      </c>
      <c r="R13" s="138" t="s">
        <v>174</v>
      </c>
      <c r="S13" s="118">
        <v>2041</v>
      </c>
      <c r="T13" s="117">
        <v>1981</v>
      </c>
      <c r="U13" s="124"/>
      <c r="V13" s="125">
        <v>1166</v>
      </c>
      <c r="W13" s="128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0</v>
      </c>
      <c r="J14" s="28">
        <v>13</v>
      </c>
      <c r="K14" s="28">
        <v>5</v>
      </c>
      <c r="L14" s="3">
        <f aca="true" t="shared" si="5" ref="L14:L19">SUM(J14:K14)</f>
        <v>18</v>
      </c>
      <c r="M14" s="7" t="s">
        <v>5</v>
      </c>
      <c r="N14" s="33">
        <f>L14-'６月'!L14</f>
        <v>3</v>
      </c>
      <c r="O14" s="11" t="s">
        <v>6</v>
      </c>
      <c r="P14" t="str">
        <f t="shared" si="4"/>
        <v>↑</v>
      </c>
      <c r="R14" s="139"/>
      <c r="S14" s="140">
        <f>SUM(S13:T13)</f>
        <v>4022</v>
      </c>
      <c r="T14" s="141"/>
      <c r="U14" s="122" t="s">
        <v>194</v>
      </c>
      <c r="V14" s="123">
        <v>1166</v>
      </c>
      <c r="W14" s="27" t="s">
        <v>195</v>
      </c>
    </row>
    <row r="15" spans="1:23" ht="13.5">
      <c r="A15" s="8" t="s">
        <v>1</v>
      </c>
      <c r="B15" s="41">
        <f>SUM(B16:B17)</f>
        <v>337</v>
      </c>
      <c r="C15" s="9" t="s">
        <v>5</v>
      </c>
      <c r="D15" s="37">
        <f>B15-'６月'!B15</f>
        <v>3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41</v>
      </c>
      <c r="J15" s="28">
        <v>60</v>
      </c>
      <c r="K15" s="28">
        <v>41</v>
      </c>
      <c r="L15" s="3">
        <f t="shared" si="5"/>
        <v>101</v>
      </c>
      <c r="M15" s="7" t="s">
        <v>5</v>
      </c>
      <c r="N15" s="33">
        <f>L15-'６月'!L15</f>
        <v>3</v>
      </c>
      <c r="O15" s="11" t="s">
        <v>6</v>
      </c>
      <c r="P15" t="str">
        <f t="shared" si="4"/>
        <v>↑</v>
      </c>
      <c r="R15" s="138" t="s">
        <v>175</v>
      </c>
      <c r="S15" s="118">
        <v>508</v>
      </c>
      <c r="T15" s="117">
        <v>510</v>
      </c>
      <c r="U15" s="124"/>
      <c r="V15" s="125">
        <v>296</v>
      </c>
      <c r="W15" s="128"/>
    </row>
    <row r="16" spans="1:23" ht="13.5">
      <c r="A16" s="15" t="s">
        <v>2</v>
      </c>
      <c r="B16" s="31">
        <f>'６月'!B16+'７月'!J28</f>
        <v>173</v>
      </c>
      <c r="C16" s="7" t="s">
        <v>5</v>
      </c>
      <c r="D16" s="38">
        <f>B16-'６月'!B16</f>
        <v>-4</v>
      </c>
      <c r="E16" s="11" t="s">
        <v>6</v>
      </c>
      <c r="F16" t="str">
        <f>IF(D16=0,"",IF(D16&gt;0,"↑","↓"))</f>
        <v>↓</v>
      </c>
      <c r="H16" s="15" t="s">
        <v>15</v>
      </c>
      <c r="I16" s="28">
        <v>35</v>
      </c>
      <c r="J16" s="28">
        <v>52</v>
      </c>
      <c r="K16" s="28">
        <v>62</v>
      </c>
      <c r="L16" s="3">
        <f t="shared" si="5"/>
        <v>114</v>
      </c>
      <c r="M16" s="7" t="s">
        <v>5</v>
      </c>
      <c r="N16" s="33">
        <f>L16-'６月'!L16</f>
        <v>32</v>
      </c>
      <c r="O16" s="11" t="s">
        <v>6</v>
      </c>
      <c r="P16" t="str">
        <f t="shared" si="4"/>
        <v>↑</v>
      </c>
      <c r="R16" s="139"/>
      <c r="S16" s="140">
        <f>SUM(S15:T15)</f>
        <v>1018</v>
      </c>
      <c r="T16" s="141"/>
      <c r="U16" s="122" t="s">
        <v>194</v>
      </c>
      <c r="V16" s="123">
        <v>296</v>
      </c>
      <c r="W16" s="27" t="s">
        <v>195</v>
      </c>
    </row>
    <row r="17" spans="1:23" ht="13.5">
      <c r="A17" s="15" t="s">
        <v>3</v>
      </c>
      <c r="B17" s="31">
        <f>'６月'!B17+'７月'!K28</f>
        <v>164</v>
      </c>
      <c r="C17" s="7" t="s">
        <v>5</v>
      </c>
      <c r="D17" s="39">
        <f>B17-'６月'!B17</f>
        <v>7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7</v>
      </c>
      <c r="J17" s="28">
        <v>1</v>
      </c>
      <c r="K17" s="28">
        <v>1</v>
      </c>
      <c r="L17" s="3">
        <f t="shared" si="5"/>
        <v>2</v>
      </c>
      <c r="M17" s="7" t="s">
        <v>5</v>
      </c>
      <c r="N17" s="33">
        <f>L17-'６月'!L17</f>
        <v>2</v>
      </c>
      <c r="O17" s="11" t="s">
        <v>6</v>
      </c>
      <c r="P17" t="str">
        <f t="shared" si="4"/>
        <v>↑</v>
      </c>
      <c r="R17" s="138" t="s">
        <v>176</v>
      </c>
      <c r="S17" s="118">
        <v>1257</v>
      </c>
      <c r="T17" s="117">
        <v>1275</v>
      </c>
      <c r="U17" s="124"/>
      <c r="V17" s="125">
        <v>756</v>
      </c>
      <c r="W17" s="128"/>
    </row>
    <row r="18" spans="1:23" ht="14.25" thickBot="1">
      <c r="A18" s="12" t="s">
        <v>4</v>
      </c>
      <c r="B18" s="42">
        <f>'６月'!B18+'７月'!I28</f>
        <v>231</v>
      </c>
      <c r="C18" s="13" t="s">
        <v>5</v>
      </c>
      <c r="D18" s="40">
        <f>B18-'６月'!B18</f>
        <v>0</v>
      </c>
      <c r="E18" s="14" t="s">
        <v>6</v>
      </c>
      <c r="F18">
        <f>IF(D18=0,"",IF(D18&gt;0,"↑","↓"))</f>
      </c>
      <c r="H18" s="97" t="s">
        <v>17</v>
      </c>
      <c r="I18" s="29">
        <v>2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L18-'６月'!L18</f>
        <v>0</v>
      </c>
      <c r="O18" s="20" t="s">
        <v>6</v>
      </c>
      <c r="P18">
        <f t="shared" si="4"/>
      </c>
      <c r="R18" s="139"/>
      <c r="S18" s="140">
        <f>SUM(S17:T17)</f>
        <v>2532</v>
      </c>
      <c r="T18" s="141"/>
      <c r="U18" s="122" t="s">
        <v>196</v>
      </c>
      <c r="V18" s="123">
        <v>748</v>
      </c>
      <c r="W18" s="27" t="s">
        <v>195</v>
      </c>
    </row>
    <row r="19" spans="2:23" ht="14.25" thickBot="1">
      <c r="B19" s="30"/>
      <c r="D19" s="36"/>
      <c r="H19" s="98" t="s">
        <v>18</v>
      </c>
      <c r="I19" s="26">
        <f>I13-I14+I15-I16+I17-I18</f>
        <v>11</v>
      </c>
      <c r="J19" s="26">
        <f>J13-J14+J15-J16+J17-J18</f>
        <v>13</v>
      </c>
      <c r="K19" s="26">
        <f>K13-K14+K15-K16+K17-K18</f>
        <v>-15</v>
      </c>
      <c r="L19" s="21">
        <f t="shared" si="5"/>
        <v>-2</v>
      </c>
      <c r="M19" s="22" t="s">
        <v>5</v>
      </c>
      <c r="N19" s="35">
        <f>L19-'６月'!L19</f>
        <v>-33</v>
      </c>
      <c r="O19" s="24" t="s">
        <v>6</v>
      </c>
      <c r="P19" t="str">
        <f t="shared" si="4"/>
        <v>↓</v>
      </c>
      <c r="R19" s="138" t="s">
        <v>177</v>
      </c>
      <c r="S19" s="118">
        <v>2402</v>
      </c>
      <c r="T19" s="117">
        <v>2408</v>
      </c>
      <c r="U19" s="124"/>
      <c r="V19" s="125">
        <v>1518</v>
      </c>
      <c r="W19" s="128"/>
    </row>
    <row r="20" spans="2:23" ht="14.25" thickBot="1">
      <c r="B20" s="30"/>
      <c r="D20" s="36"/>
      <c r="H20" s="58"/>
      <c r="I20" s="16"/>
      <c r="N20" s="30"/>
      <c r="R20" s="139"/>
      <c r="S20" s="140">
        <f>SUM(S19:T19)</f>
        <v>4810</v>
      </c>
      <c r="T20" s="141"/>
      <c r="U20" s="122" t="s">
        <v>194</v>
      </c>
      <c r="V20" s="123">
        <v>1518</v>
      </c>
      <c r="W20" s="27" t="s">
        <v>195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88</v>
      </c>
      <c r="T21" s="117">
        <v>96</v>
      </c>
      <c r="U21" s="124"/>
      <c r="V21" s="125">
        <v>44</v>
      </c>
      <c r="W21" s="128"/>
    </row>
    <row r="22" spans="2:23" ht="13.5">
      <c r="B22" s="30"/>
      <c r="D22" s="36"/>
      <c r="H22" s="15" t="s">
        <v>12</v>
      </c>
      <c r="I22" s="28">
        <v>0</v>
      </c>
      <c r="J22" s="28">
        <v>1</v>
      </c>
      <c r="K22" s="28">
        <v>0</v>
      </c>
      <c r="L22" s="3">
        <f>SUM(J22:K22)</f>
        <v>1</v>
      </c>
      <c r="M22" s="7" t="s">
        <v>5</v>
      </c>
      <c r="N22" s="33">
        <f>L22-'６月'!L22</f>
        <v>1</v>
      </c>
      <c r="O22" s="11" t="s">
        <v>6</v>
      </c>
      <c r="P22" t="str">
        <f aca="true" t="shared" si="6" ref="P22:P28">IF(N22=0,"",IF(N22&gt;0,"↑","↓"))</f>
        <v>↑</v>
      </c>
      <c r="R22" s="139"/>
      <c r="S22" s="140">
        <f>SUM(S21:T21)</f>
        <v>184</v>
      </c>
      <c r="T22" s="141"/>
      <c r="U22" s="122" t="s">
        <v>196</v>
      </c>
      <c r="V22" s="123">
        <v>44</v>
      </c>
      <c r="W22" s="27" t="s">
        <v>195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L23-'６月'!L23</f>
        <v>0</v>
      </c>
      <c r="O23" s="11" t="s">
        <v>6</v>
      </c>
      <c r="P23">
        <f t="shared" si="6"/>
      </c>
      <c r="R23" s="138" t="s">
        <v>179</v>
      </c>
      <c r="S23" s="118">
        <v>1020</v>
      </c>
      <c r="T23" s="117">
        <v>1003</v>
      </c>
      <c r="U23" s="124"/>
      <c r="V23" s="125">
        <v>683</v>
      </c>
      <c r="W23" s="128"/>
    </row>
    <row r="24" spans="2:23" ht="13.5">
      <c r="B24" s="30"/>
      <c r="D24" s="36"/>
      <c r="H24" s="15" t="s">
        <v>14</v>
      </c>
      <c r="I24" s="28">
        <v>11</v>
      </c>
      <c r="J24" s="28">
        <v>4</v>
      </c>
      <c r="K24" s="28">
        <v>11</v>
      </c>
      <c r="L24" s="3">
        <f t="shared" si="7"/>
        <v>15</v>
      </c>
      <c r="M24" s="7" t="s">
        <v>5</v>
      </c>
      <c r="N24" s="33">
        <f>L24-'６月'!L24</f>
        <v>1</v>
      </c>
      <c r="O24" s="11" t="s">
        <v>6</v>
      </c>
      <c r="P24" t="str">
        <f t="shared" si="6"/>
        <v>↑</v>
      </c>
      <c r="R24" s="139"/>
      <c r="S24" s="140">
        <f>SUM(S23:T23)</f>
        <v>2023</v>
      </c>
      <c r="T24" s="141"/>
      <c r="U24" s="122" t="s">
        <v>194</v>
      </c>
      <c r="V24" s="123">
        <v>683</v>
      </c>
      <c r="W24" s="27" t="s">
        <v>195</v>
      </c>
    </row>
    <row r="25" spans="2:23" ht="13.5">
      <c r="B25" s="30"/>
      <c r="D25" s="36"/>
      <c r="H25" s="15" t="s">
        <v>15</v>
      </c>
      <c r="I25" s="28">
        <v>10</v>
      </c>
      <c r="J25" s="28">
        <v>9</v>
      </c>
      <c r="K25" s="28">
        <v>4</v>
      </c>
      <c r="L25" s="3">
        <f t="shared" si="7"/>
        <v>13</v>
      </c>
      <c r="M25" s="7" t="s">
        <v>5</v>
      </c>
      <c r="N25" s="33">
        <f>L25-'６月'!L25</f>
        <v>3</v>
      </c>
      <c r="O25" s="11" t="s">
        <v>6</v>
      </c>
      <c r="P25" t="str">
        <f t="shared" si="6"/>
        <v>↑</v>
      </c>
      <c r="R25" s="138" t="s">
        <v>180</v>
      </c>
      <c r="S25" s="118">
        <v>437</v>
      </c>
      <c r="T25" s="117">
        <v>459</v>
      </c>
      <c r="U25" s="124"/>
      <c r="V25" s="125">
        <v>238</v>
      </c>
      <c r="W25" s="128"/>
    </row>
    <row r="26" spans="2:23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L26-'６月'!L26</f>
        <v>0</v>
      </c>
      <c r="O26" s="11" t="s">
        <v>6</v>
      </c>
      <c r="P26">
        <f t="shared" si="6"/>
      </c>
      <c r="R26" s="145"/>
      <c r="S26" s="146">
        <f>SUM(S25:T25)</f>
        <v>896</v>
      </c>
      <c r="T26" s="147"/>
      <c r="U26" s="122" t="s">
        <v>196</v>
      </c>
      <c r="V26" s="123">
        <v>238</v>
      </c>
      <c r="W26" s="27" t="s">
        <v>195</v>
      </c>
    </row>
    <row r="27" spans="2:23" ht="14.25" thickBot="1">
      <c r="B27" s="30"/>
      <c r="D27" s="36"/>
      <c r="H27" s="97" t="s">
        <v>17</v>
      </c>
      <c r="I27" s="29">
        <v>1</v>
      </c>
      <c r="J27" s="29">
        <v>0</v>
      </c>
      <c r="K27" s="29">
        <v>0</v>
      </c>
      <c r="L27" s="19">
        <f t="shared" si="7"/>
        <v>0</v>
      </c>
      <c r="M27" s="5" t="s">
        <v>5</v>
      </c>
      <c r="N27" s="34">
        <f>L27-'６月'!L27</f>
        <v>-3</v>
      </c>
      <c r="O27" s="20" t="s">
        <v>6</v>
      </c>
      <c r="P27" t="str">
        <f t="shared" si="6"/>
        <v>↓</v>
      </c>
      <c r="R27" s="138" t="s">
        <v>181</v>
      </c>
      <c r="S27" s="118">
        <v>1831</v>
      </c>
      <c r="T27" s="117">
        <v>1655</v>
      </c>
      <c r="U27" s="124"/>
      <c r="V27" s="125">
        <v>1304</v>
      </c>
      <c r="W27" s="128"/>
    </row>
    <row r="28" spans="2:23" ht="14.25" thickBot="1">
      <c r="B28" s="30"/>
      <c r="D28" s="36"/>
      <c r="H28" s="98" t="s">
        <v>18</v>
      </c>
      <c r="I28" s="26">
        <f>I22-I23+I24-I25+I26-I27</f>
        <v>0</v>
      </c>
      <c r="J28" s="26">
        <f>J22-J23+J24-J25+J26-J27</f>
        <v>-4</v>
      </c>
      <c r="K28" s="26">
        <f>K22-K23+K24-K25+K26-K27</f>
        <v>7</v>
      </c>
      <c r="L28" s="21">
        <f t="shared" si="7"/>
        <v>3</v>
      </c>
      <c r="M28" s="22" t="s">
        <v>5</v>
      </c>
      <c r="N28" s="35">
        <f>L28-'６月'!L28</f>
        <v>2</v>
      </c>
      <c r="O28" s="24" t="s">
        <v>6</v>
      </c>
      <c r="P28" t="str">
        <f t="shared" si="6"/>
        <v>↑</v>
      </c>
      <c r="R28" s="139"/>
      <c r="S28" s="140">
        <f>SUM(S27:T27)</f>
        <v>3486</v>
      </c>
      <c r="T28" s="141"/>
      <c r="U28" s="122" t="s">
        <v>194</v>
      </c>
      <c r="V28" s="123">
        <v>1298</v>
      </c>
      <c r="W28" s="27" t="s">
        <v>195</v>
      </c>
    </row>
    <row r="29" spans="18:23" ht="13.5">
      <c r="R29" s="138" t="s">
        <v>182</v>
      </c>
      <c r="S29" s="118">
        <v>393</v>
      </c>
      <c r="T29" s="117">
        <v>391</v>
      </c>
      <c r="U29" s="124"/>
      <c r="V29" s="125">
        <v>246</v>
      </c>
      <c r="W29" s="128"/>
    </row>
    <row r="30" spans="18:23" ht="13.5">
      <c r="R30" s="139"/>
      <c r="S30" s="140">
        <f>SUM(S29:T29)</f>
        <v>784</v>
      </c>
      <c r="T30" s="141"/>
      <c r="U30" s="122" t="s">
        <v>196</v>
      </c>
      <c r="V30" s="123">
        <v>246</v>
      </c>
      <c r="W30" s="27" t="s">
        <v>195</v>
      </c>
    </row>
    <row r="31" spans="18:23" ht="13.5">
      <c r="R31" s="138" t="s">
        <v>183</v>
      </c>
      <c r="S31" s="118">
        <v>1056</v>
      </c>
      <c r="T31" s="117">
        <v>1045</v>
      </c>
      <c r="U31" s="124"/>
      <c r="V31" s="125">
        <v>648</v>
      </c>
      <c r="W31" s="128"/>
    </row>
    <row r="32" spans="18:23" ht="13.5">
      <c r="R32" s="139"/>
      <c r="S32" s="140">
        <f>SUM(S31:T31)</f>
        <v>2101</v>
      </c>
      <c r="T32" s="141"/>
      <c r="U32" s="122" t="s">
        <v>196</v>
      </c>
      <c r="V32" s="123">
        <v>648</v>
      </c>
      <c r="W32" s="27" t="s">
        <v>195</v>
      </c>
    </row>
    <row r="33" spans="18:23" ht="13.5">
      <c r="R33" s="138" t="s">
        <v>184</v>
      </c>
      <c r="S33" s="118">
        <v>1103</v>
      </c>
      <c r="T33" s="117">
        <v>1186</v>
      </c>
      <c r="U33" s="124"/>
      <c r="V33" s="125">
        <v>670</v>
      </c>
      <c r="W33" s="128"/>
    </row>
    <row r="34" spans="18:23" ht="13.5">
      <c r="R34" s="139"/>
      <c r="S34" s="140">
        <f>SUM(S33:T33)</f>
        <v>2289</v>
      </c>
      <c r="T34" s="141"/>
      <c r="U34" s="122" t="s">
        <v>196</v>
      </c>
      <c r="V34" s="123">
        <v>669</v>
      </c>
      <c r="W34" s="27" t="s">
        <v>195</v>
      </c>
    </row>
    <row r="35" spans="18:23" ht="13.5">
      <c r="R35" s="138" t="s">
        <v>185</v>
      </c>
      <c r="S35" s="118">
        <v>418</v>
      </c>
      <c r="T35" s="117">
        <v>373</v>
      </c>
      <c r="U35" s="124"/>
      <c r="V35" s="125">
        <v>235</v>
      </c>
      <c r="W35" s="128"/>
    </row>
    <row r="36" spans="18:23" ht="13.5">
      <c r="R36" s="139"/>
      <c r="S36" s="140">
        <f>SUM(S35:T35)</f>
        <v>791</v>
      </c>
      <c r="T36" s="141"/>
      <c r="U36" s="122" t="s">
        <v>196</v>
      </c>
      <c r="V36" s="123">
        <v>235</v>
      </c>
      <c r="W36" s="27" t="s">
        <v>195</v>
      </c>
    </row>
    <row r="37" spans="18:23" ht="13.5">
      <c r="R37" s="138" t="s">
        <v>186</v>
      </c>
      <c r="S37" s="118">
        <v>840</v>
      </c>
      <c r="T37" s="117">
        <v>852</v>
      </c>
      <c r="U37" s="124"/>
      <c r="V37" s="125">
        <v>500</v>
      </c>
      <c r="W37" s="128"/>
    </row>
    <row r="38" spans="18:23" ht="13.5">
      <c r="R38" s="139"/>
      <c r="S38" s="140">
        <f>SUM(S37:T37)</f>
        <v>1692</v>
      </c>
      <c r="T38" s="141"/>
      <c r="U38" s="122" t="s">
        <v>196</v>
      </c>
      <c r="V38" s="123">
        <v>500</v>
      </c>
      <c r="W38" s="27" t="s">
        <v>195</v>
      </c>
    </row>
    <row r="39" spans="18:23" ht="13.5">
      <c r="R39" s="138" t="s">
        <v>187</v>
      </c>
      <c r="S39" s="118">
        <v>153</v>
      </c>
      <c r="T39" s="117">
        <v>142</v>
      </c>
      <c r="U39" s="124"/>
      <c r="V39" s="125">
        <v>64</v>
      </c>
      <c r="W39" s="128"/>
    </row>
    <row r="40" spans="18:23" ht="13.5">
      <c r="R40" s="139"/>
      <c r="S40" s="140">
        <f>SUM(S39:T39)</f>
        <v>295</v>
      </c>
      <c r="T40" s="141"/>
      <c r="U40" s="122" t="s">
        <v>194</v>
      </c>
      <c r="V40" s="123">
        <v>64</v>
      </c>
      <c r="W40" s="27" t="s">
        <v>195</v>
      </c>
    </row>
    <row r="41" spans="18:23" ht="13.5">
      <c r="R41" s="138" t="s">
        <v>188</v>
      </c>
      <c r="S41" s="118">
        <v>201</v>
      </c>
      <c r="T41" s="117">
        <v>217</v>
      </c>
      <c r="U41" s="124"/>
      <c r="V41" s="125">
        <v>91</v>
      </c>
      <c r="W41" s="128"/>
    </row>
    <row r="42" spans="18:23" ht="13.5">
      <c r="R42" s="139"/>
      <c r="S42" s="140">
        <f>SUM(S41:T41)</f>
        <v>418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700</v>
      </c>
      <c r="T43" s="117">
        <v>685</v>
      </c>
      <c r="U43" s="124"/>
      <c r="V43" s="125">
        <v>430</v>
      </c>
      <c r="W43" s="128"/>
    </row>
    <row r="44" spans="18:23" ht="13.5">
      <c r="R44" s="139"/>
      <c r="S44" s="140">
        <f>SUM(S43:T43)</f>
        <v>1385</v>
      </c>
      <c r="T44" s="141"/>
      <c r="U44" s="122" t="s">
        <v>194</v>
      </c>
      <c r="V44" s="123">
        <v>426</v>
      </c>
      <c r="W44" s="27" t="s">
        <v>195</v>
      </c>
    </row>
    <row r="45" spans="18:23" ht="13.5">
      <c r="R45" s="138" t="s">
        <v>190</v>
      </c>
      <c r="S45" s="118">
        <v>317</v>
      </c>
      <c r="T45" s="117">
        <v>332</v>
      </c>
      <c r="U45" s="124"/>
      <c r="V45" s="125">
        <v>190</v>
      </c>
      <c r="W45" s="128"/>
    </row>
    <row r="46" spans="18:23" ht="13.5">
      <c r="R46" s="139"/>
      <c r="S46" s="140">
        <f>SUM(S45:T45)</f>
        <v>649</v>
      </c>
      <c r="T46" s="141"/>
      <c r="U46" s="122" t="s">
        <v>196</v>
      </c>
      <c r="V46" s="123">
        <v>190</v>
      </c>
      <c r="W46" s="27" t="s">
        <v>195</v>
      </c>
    </row>
    <row r="47" spans="18:23" ht="13.5">
      <c r="R47" s="138" t="s">
        <v>191</v>
      </c>
      <c r="S47" s="118">
        <v>213</v>
      </c>
      <c r="T47" s="117">
        <v>229</v>
      </c>
      <c r="U47" s="124"/>
      <c r="V47" s="125">
        <v>97</v>
      </c>
      <c r="W47" s="128"/>
    </row>
    <row r="48" spans="18:23" ht="13.5">
      <c r="R48" s="139"/>
      <c r="S48" s="140">
        <f>SUM(S47:T47)</f>
        <v>442</v>
      </c>
      <c r="T48" s="141"/>
      <c r="U48" s="122" t="s">
        <v>196</v>
      </c>
      <c r="V48" s="123">
        <v>97</v>
      </c>
      <c r="W48" s="27" t="s">
        <v>195</v>
      </c>
    </row>
    <row r="49" spans="18:23" ht="13.5">
      <c r="R49" s="138" t="s">
        <v>192</v>
      </c>
      <c r="S49" s="118">
        <v>118</v>
      </c>
      <c r="T49" s="117">
        <v>113</v>
      </c>
      <c r="U49" s="124"/>
      <c r="V49" s="125">
        <v>52</v>
      </c>
      <c r="W49" s="128"/>
    </row>
    <row r="50" spans="18:23" ht="13.5">
      <c r="R50" s="139"/>
      <c r="S50" s="140">
        <f>SUM(S49:T49)</f>
        <v>231</v>
      </c>
      <c r="T50" s="141"/>
      <c r="U50" s="122" t="s">
        <v>196</v>
      </c>
      <c r="V50" s="123">
        <v>52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16761</v>
      </c>
      <c r="T51" s="117">
        <f>SUM(T7+T9+T11+T13+T15+T17+T19+T21+T23+T25+T27+T29+T31+T33+T35+T37+T39+T41+T43+T45+T47+T49)</f>
        <v>16591</v>
      </c>
      <c r="U51" s="124"/>
      <c r="V51" s="125">
        <f>SUM(V7+V9+V11+V13+V15+V17+V19+V21+V23+V25+V27+V29+V31+V33+V35+V37+V39+V41+V43+V45+V47+V49)</f>
        <v>10318</v>
      </c>
      <c r="W51" s="128"/>
    </row>
    <row r="52" spans="18:23" ht="14.25" thickBot="1">
      <c r="R52" s="142"/>
      <c r="S52" s="143">
        <f>SUM(S51:T51)</f>
        <v>33352</v>
      </c>
      <c r="T52" s="144"/>
      <c r="U52" s="127" t="s">
        <v>194</v>
      </c>
      <c r="V52" s="126">
        <f>SUM(V8+V10+V12+V14+V16+V18+V20+V22+V24+V26+V28+V30+V32+V34+V36+V38+V40+V42+V44+V46+V48+V50)</f>
        <v>10026</v>
      </c>
      <c r="W52" s="52" t="s">
        <v>195</v>
      </c>
    </row>
  </sheetData>
  <mergeCells count="49">
    <mergeCell ref="R49:R50"/>
    <mergeCell ref="S50:T50"/>
    <mergeCell ref="R51:R52"/>
    <mergeCell ref="S52:T52"/>
    <mergeCell ref="R45:R46"/>
    <mergeCell ref="S46:T46"/>
    <mergeCell ref="R47:R48"/>
    <mergeCell ref="S48:T48"/>
    <mergeCell ref="R41:R42"/>
    <mergeCell ref="S42:T42"/>
    <mergeCell ref="R43:R44"/>
    <mergeCell ref="S44:T44"/>
    <mergeCell ref="R37:R38"/>
    <mergeCell ref="S38:T38"/>
    <mergeCell ref="R39:R40"/>
    <mergeCell ref="S40:T40"/>
    <mergeCell ref="R33:R34"/>
    <mergeCell ref="S34:T34"/>
    <mergeCell ref="R35:R36"/>
    <mergeCell ref="S36:T36"/>
    <mergeCell ref="R29:R30"/>
    <mergeCell ref="S30:T30"/>
    <mergeCell ref="R31:R32"/>
    <mergeCell ref="S32:T32"/>
    <mergeCell ref="R25:R26"/>
    <mergeCell ref="S26:T26"/>
    <mergeCell ref="R27:R28"/>
    <mergeCell ref="S28:T28"/>
    <mergeCell ref="R21:R22"/>
    <mergeCell ref="S22:T22"/>
    <mergeCell ref="R23:R24"/>
    <mergeCell ref="S24:T24"/>
    <mergeCell ref="R17:R18"/>
    <mergeCell ref="S18:T18"/>
    <mergeCell ref="R19:R20"/>
    <mergeCell ref="S20:T20"/>
    <mergeCell ref="R13:R14"/>
    <mergeCell ref="S14:T14"/>
    <mergeCell ref="R15:R16"/>
    <mergeCell ref="S16:T16"/>
    <mergeCell ref="R9:R10"/>
    <mergeCell ref="S10:T10"/>
    <mergeCell ref="R11:R12"/>
    <mergeCell ref="S12:T12"/>
    <mergeCell ref="R4:W4"/>
    <mergeCell ref="U5:W6"/>
    <mergeCell ref="S6:T6"/>
    <mergeCell ref="R7:R8"/>
    <mergeCell ref="S8:T8"/>
  </mergeCells>
  <hyperlinks>
    <hyperlink ref="R2" location="目次!A1" display="目次!A1"/>
  </hyperlink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C1">
      <selection activeCell="B4" sqref="B4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390625" style="0" customWidth="1"/>
    <col min="18" max="18" width="11" style="0" bestFit="1" customWidth="1"/>
    <col min="19" max="20" width="6.5" style="0" bestFit="1" customWidth="1"/>
    <col min="21" max="21" width="2.5" style="0" bestFit="1" customWidth="1"/>
    <col min="22" max="22" width="6.5" style="0" bestFit="1" customWidth="1"/>
    <col min="23" max="23" width="2.5" style="0" bestFit="1" customWidth="1"/>
  </cols>
  <sheetData>
    <row r="1" spans="1:18" ht="13.5">
      <c r="A1" s="1" t="s">
        <v>203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33400</v>
      </c>
      <c r="C3" s="9" t="s">
        <v>5</v>
      </c>
      <c r="D3" s="37">
        <f>B3-'７月'!B3</f>
        <v>48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16784</v>
      </c>
      <c r="C4" s="7" t="s">
        <v>5</v>
      </c>
      <c r="D4" s="38">
        <f>B4-'７月'!B4</f>
        <v>23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18</v>
      </c>
      <c r="K4" s="4">
        <f aca="true" t="shared" si="0" ref="K4:K10">K13+K22</f>
        <v>12</v>
      </c>
      <c r="L4" s="3">
        <f>SUM(J4:K4)</f>
        <v>30</v>
      </c>
      <c r="M4" s="7" t="s">
        <v>5</v>
      </c>
      <c r="N4" s="33">
        <f>L4-'７月'!L4</f>
        <v>2</v>
      </c>
      <c r="O4" s="11" t="s">
        <v>6</v>
      </c>
      <c r="P4" t="str">
        <f aca="true" t="shared" si="1" ref="P4:P10">IF(N4=0,"",IF(N4&gt;0,"↑","↓"))</f>
        <v>↑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16616</v>
      </c>
      <c r="C5" s="6" t="s">
        <v>5</v>
      </c>
      <c r="D5" s="39">
        <f>B5-'７月'!B5</f>
        <v>25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1</v>
      </c>
      <c r="J5" s="4">
        <f t="shared" si="2"/>
        <v>7</v>
      </c>
      <c r="K5" s="4">
        <f t="shared" si="0"/>
        <v>7</v>
      </c>
      <c r="L5" s="3">
        <f aca="true" t="shared" si="3" ref="L5:L10">SUM(J5:K5)</f>
        <v>14</v>
      </c>
      <c r="M5" s="7" t="s">
        <v>5</v>
      </c>
      <c r="N5" s="33">
        <f>L5-'７月'!L5</f>
        <v>-4</v>
      </c>
      <c r="O5" s="11" t="s">
        <v>6</v>
      </c>
      <c r="P5" t="str">
        <f t="shared" si="1"/>
        <v>↓</v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10351</v>
      </c>
      <c r="C6" s="13" t="s">
        <v>5</v>
      </c>
      <c r="D6" s="40">
        <f>B6-'７月'!B6</f>
        <v>33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64</v>
      </c>
      <c r="J6" s="4">
        <f t="shared" si="2"/>
        <v>58</v>
      </c>
      <c r="K6" s="4">
        <f t="shared" si="0"/>
        <v>60</v>
      </c>
      <c r="L6" s="3">
        <f t="shared" si="3"/>
        <v>118</v>
      </c>
      <c r="M6" s="7" t="s">
        <v>5</v>
      </c>
      <c r="N6" s="33">
        <f>L6-'７月'!L6</f>
        <v>2</v>
      </c>
      <c r="O6" s="11" t="s">
        <v>6</v>
      </c>
      <c r="P6" t="str">
        <f t="shared" si="1"/>
        <v>↑</v>
      </c>
      <c r="R6" s="113"/>
      <c r="S6" s="158" t="s">
        <v>169</v>
      </c>
      <c r="T6" s="141"/>
      <c r="U6" s="155"/>
      <c r="V6" s="156"/>
      <c r="W6" s="157"/>
    </row>
    <row r="7" spans="2:23" ht="13.5">
      <c r="B7" s="30"/>
      <c r="D7" s="36"/>
      <c r="H7" s="15" t="s">
        <v>15</v>
      </c>
      <c r="I7" s="4">
        <f t="shared" si="2"/>
        <v>35</v>
      </c>
      <c r="J7" s="4">
        <f t="shared" si="2"/>
        <v>47</v>
      </c>
      <c r="K7" s="4">
        <f t="shared" si="0"/>
        <v>37</v>
      </c>
      <c r="L7" s="3">
        <f t="shared" si="3"/>
        <v>84</v>
      </c>
      <c r="M7" s="7" t="s">
        <v>5</v>
      </c>
      <c r="N7" s="33">
        <f>L7-'７月'!L7</f>
        <v>-43</v>
      </c>
      <c r="O7" s="11" t="s">
        <v>6</v>
      </c>
      <c r="P7" t="str">
        <f t="shared" si="1"/>
        <v>↓</v>
      </c>
      <c r="R7" s="138" t="s">
        <v>171</v>
      </c>
      <c r="S7" s="118">
        <v>119</v>
      </c>
      <c r="T7" s="116">
        <v>148</v>
      </c>
      <c r="U7" s="120"/>
      <c r="V7" s="121">
        <v>65</v>
      </c>
      <c r="W7" s="128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11</v>
      </c>
      <c r="J8" s="4">
        <f t="shared" si="2"/>
        <v>1</v>
      </c>
      <c r="K8" s="4">
        <f t="shared" si="0"/>
        <v>0</v>
      </c>
      <c r="L8" s="3">
        <f t="shared" si="3"/>
        <v>1</v>
      </c>
      <c r="M8" s="7" t="s">
        <v>5</v>
      </c>
      <c r="N8" s="33">
        <f>L8-'７月'!L8</f>
        <v>-1</v>
      </c>
      <c r="O8" s="11" t="s">
        <v>6</v>
      </c>
      <c r="P8" t="str">
        <f t="shared" si="1"/>
        <v>↓</v>
      </c>
      <c r="R8" s="139"/>
      <c r="S8" s="158">
        <f>SUM(S7:T7)</f>
        <v>267</v>
      </c>
      <c r="T8" s="141"/>
      <c r="U8" s="122" t="s">
        <v>194</v>
      </c>
      <c r="V8" s="123">
        <v>65</v>
      </c>
      <c r="W8" s="27" t="s">
        <v>195</v>
      </c>
    </row>
    <row r="9" spans="1:23" ht="14.25" thickBot="1">
      <c r="A9" s="8" t="s">
        <v>1</v>
      </c>
      <c r="B9" s="41">
        <f>SUM(B10:B11)</f>
        <v>33046</v>
      </c>
      <c r="C9" s="9" t="s">
        <v>5</v>
      </c>
      <c r="D9" s="37">
        <f>B9-'７月'!B9</f>
        <v>31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6</v>
      </c>
      <c r="J9" s="25">
        <f t="shared" si="2"/>
        <v>0</v>
      </c>
      <c r="K9" s="25">
        <f t="shared" si="0"/>
        <v>3</v>
      </c>
      <c r="L9" s="19">
        <f t="shared" si="3"/>
        <v>3</v>
      </c>
      <c r="M9" s="5" t="s">
        <v>5</v>
      </c>
      <c r="N9" s="34">
        <f>L9-'７月'!L9</f>
        <v>3</v>
      </c>
      <c r="O9" s="20" t="s">
        <v>6</v>
      </c>
      <c r="P9" t="str">
        <f t="shared" si="1"/>
        <v>↑</v>
      </c>
      <c r="R9" s="138" t="s">
        <v>172</v>
      </c>
      <c r="S9" s="118">
        <v>188</v>
      </c>
      <c r="T9" s="117">
        <v>197</v>
      </c>
      <c r="U9" s="124"/>
      <c r="V9" s="125">
        <v>94</v>
      </c>
      <c r="W9" s="128"/>
    </row>
    <row r="10" spans="1:23" ht="14.25" thickBot="1">
      <c r="A10" s="15" t="s">
        <v>2</v>
      </c>
      <c r="B10" s="31">
        <f>'７月'!B10+'８月'!J19</f>
        <v>16605</v>
      </c>
      <c r="C10" s="7" t="s">
        <v>5</v>
      </c>
      <c r="D10" s="38">
        <f>B10-'７月'!B10</f>
        <v>17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33</v>
      </c>
      <c r="J10" s="26">
        <f t="shared" si="2"/>
        <v>23</v>
      </c>
      <c r="K10" s="26">
        <f t="shared" si="0"/>
        <v>25</v>
      </c>
      <c r="L10" s="21">
        <f t="shared" si="3"/>
        <v>48</v>
      </c>
      <c r="M10" s="23" t="s">
        <v>5</v>
      </c>
      <c r="N10" s="35">
        <f>L10-'７月'!L10</f>
        <v>47</v>
      </c>
      <c r="O10" s="24" t="s">
        <v>6</v>
      </c>
      <c r="P10" t="str">
        <f t="shared" si="1"/>
        <v>↑</v>
      </c>
      <c r="R10" s="139"/>
      <c r="S10" s="140">
        <f>SUM(S9:T9)</f>
        <v>385</v>
      </c>
      <c r="T10" s="141"/>
      <c r="U10" s="122" t="s">
        <v>194</v>
      </c>
      <c r="V10" s="123">
        <v>94</v>
      </c>
      <c r="W10" s="27" t="s">
        <v>195</v>
      </c>
    </row>
    <row r="11" spans="1:23" ht="14.25" thickBot="1">
      <c r="A11" s="15" t="s">
        <v>3</v>
      </c>
      <c r="B11" s="31">
        <f>'７月'!B11+'８月'!K19</f>
        <v>16441</v>
      </c>
      <c r="C11" s="7" t="s">
        <v>5</v>
      </c>
      <c r="D11" s="39">
        <f>B11-'７月'!B11</f>
        <v>14</v>
      </c>
      <c r="E11" s="11" t="s">
        <v>6</v>
      </c>
      <c r="F11" t="str">
        <f>IF(D11=0,"",IF(D11&gt;0,"↑","↓"))</f>
        <v>↑</v>
      </c>
      <c r="H11" s="58"/>
      <c r="I11" s="16"/>
      <c r="N11" s="30"/>
      <c r="R11" s="138" t="s">
        <v>173</v>
      </c>
      <c r="S11" s="118">
        <v>1354</v>
      </c>
      <c r="T11" s="117">
        <v>1304</v>
      </c>
      <c r="U11" s="124"/>
      <c r="V11" s="125">
        <v>935</v>
      </c>
      <c r="W11" s="128"/>
    </row>
    <row r="12" spans="1:23" ht="14.25" thickBot="1">
      <c r="A12" s="12" t="s">
        <v>4</v>
      </c>
      <c r="B12" s="42">
        <f>'７月'!B12+'８月'!I19</f>
        <v>10110</v>
      </c>
      <c r="C12" s="13" t="s">
        <v>5</v>
      </c>
      <c r="D12" s="40">
        <f>B12-'７月'!B12</f>
        <v>23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2658</v>
      </c>
      <c r="T12" s="141"/>
      <c r="U12" s="122" t="s">
        <v>194</v>
      </c>
      <c r="V12" s="123">
        <v>665</v>
      </c>
      <c r="W12" s="27" t="s">
        <v>195</v>
      </c>
    </row>
    <row r="13" spans="2:23" ht="13.5">
      <c r="B13" s="30"/>
      <c r="D13" s="36"/>
      <c r="H13" s="15" t="s">
        <v>12</v>
      </c>
      <c r="I13" s="28">
        <v>0</v>
      </c>
      <c r="J13" s="28">
        <v>17</v>
      </c>
      <c r="K13" s="28">
        <v>11</v>
      </c>
      <c r="L13" s="3">
        <f>SUM(J13:K13)</f>
        <v>28</v>
      </c>
      <c r="M13" s="7" t="s">
        <v>5</v>
      </c>
      <c r="N13" s="33">
        <f>L13-'７月'!L13</f>
        <v>1</v>
      </c>
      <c r="O13" s="11" t="s">
        <v>6</v>
      </c>
      <c r="P13" t="str">
        <f aca="true" t="shared" si="4" ref="P13:P19">IF(N13=0,"",IF(N13&gt;0,"↑","↓"))</f>
        <v>↑</v>
      </c>
      <c r="R13" s="138" t="s">
        <v>174</v>
      </c>
      <c r="S13" s="118">
        <v>2048</v>
      </c>
      <c r="T13" s="117">
        <v>1993</v>
      </c>
      <c r="U13" s="124"/>
      <c r="V13" s="125">
        <v>1174</v>
      </c>
      <c r="W13" s="128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1</v>
      </c>
      <c r="J14" s="28">
        <v>7</v>
      </c>
      <c r="K14" s="28">
        <v>7</v>
      </c>
      <c r="L14" s="3">
        <f aca="true" t="shared" si="5" ref="L14:L19">SUM(J14:K14)</f>
        <v>14</v>
      </c>
      <c r="M14" s="7" t="s">
        <v>5</v>
      </c>
      <c r="N14" s="33">
        <f>L14-'７月'!L14</f>
        <v>-4</v>
      </c>
      <c r="O14" s="11" t="s">
        <v>6</v>
      </c>
      <c r="P14" t="str">
        <f t="shared" si="4"/>
        <v>↓</v>
      </c>
      <c r="R14" s="139"/>
      <c r="S14" s="140">
        <f>SUM(S13:T13)</f>
        <v>4041</v>
      </c>
      <c r="T14" s="141"/>
      <c r="U14" s="122" t="s">
        <v>194</v>
      </c>
      <c r="V14" s="123">
        <v>1174</v>
      </c>
      <c r="W14" s="27" t="s">
        <v>195</v>
      </c>
    </row>
    <row r="15" spans="1:23" ht="13.5">
      <c r="A15" s="8" t="s">
        <v>1</v>
      </c>
      <c r="B15" s="41">
        <f>SUM(B16:B17)</f>
        <v>354</v>
      </c>
      <c r="C15" s="9" t="s">
        <v>5</v>
      </c>
      <c r="D15" s="37">
        <f>B15-'７月'!B15</f>
        <v>17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51</v>
      </c>
      <c r="J15" s="28">
        <v>53</v>
      </c>
      <c r="K15" s="28">
        <v>47</v>
      </c>
      <c r="L15" s="3">
        <f t="shared" si="5"/>
        <v>100</v>
      </c>
      <c r="M15" s="7" t="s">
        <v>5</v>
      </c>
      <c r="N15" s="33">
        <f>L15-'７月'!L15</f>
        <v>-1</v>
      </c>
      <c r="O15" s="11" t="s">
        <v>6</v>
      </c>
      <c r="P15" t="str">
        <f t="shared" si="4"/>
        <v>↓</v>
      </c>
      <c r="R15" s="138" t="s">
        <v>175</v>
      </c>
      <c r="S15" s="118">
        <v>506</v>
      </c>
      <c r="T15" s="117">
        <v>507</v>
      </c>
      <c r="U15" s="124"/>
      <c r="V15" s="125">
        <v>295</v>
      </c>
      <c r="W15" s="128"/>
    </row>
    <row r="16" spans="1:23" ht="13.5">
      <c r="A16" s="15" t="s">
        <v>2</v>
      </c>
      <c r="B16" s="31">
        <f>'７月'!B16+'８月'!J28</f>
        <v>179</v>
      </c>
      <c r="C16" s="7" t="s">
        <v>5</v>
      </c>
      <c r="D16" s="38">
        <f>B16-'７月'!B16</f>
        <v>6</v>
      </c>
      <c r="E16" s="11" t="s">
        <v>6</v>
      </c>
      <c r="F16" t="str">
        <f>IF(D16=0,"",IF(D16&gt;0,"↑","↓"))</f>
        <v>↑</v>
      </c>
      <c r="H16" s="15" t="s">
        <v>15</v>
      </c>
      <c r="I16" s="28">
        <v>35</v>
      </c>
      <c r="J16" s="28">
        <v>47</v>
      </c>
      <c r="K16" s="28">
        <v>37</v>
      </c>
      <c r="L16" s="3">
        <f t="shared" si="5"/>
        <v>84</v>
      </c>
      <c r="M16" s="7" t="s">
        <v>5</v>
      </c>
      <c r="N16" s="33">
        <f>L16-'７月'!L16</f>
        <v>-30</v>
      </c>
      <c r="O16" s="11" t="s">
        <v>6</v>
      </c>
      <c r="P16" t="str">
        <f t="shared" si="4"/>
        <v>↓</v>
      </c>
      <c r="R16" s="139"/>
      <c r="S16" s="140">
        <f>SUM(S15:T15)</f>
        <v>1013</v>
      </c>
      <c r="T16" s="141"/>
      <c r="U16" s="122" t="s">
        <v>194</v>
      </c>
      <c r="V16" s="123">
        <v>295</v>
      </c>
      <c r="W16" s="27" t="s">
        <v>195</v>
      </c>
    </row>
    <row r="17" spans="1:23" ht="13.5">
      <c r="A17" s="15" t="s">
        <v>3</v>
      </c>
      <c r="B17" s="31">
        <f>'７月'!B17+'８月'!K28</f>
        <v>175</v>
      </c>
      <c r="C17" s="7" t="s">
        <v>5</v>
      </c>
      <c r="D17" s="39">
        <f>B17-'７月'!B17</f>
        <v>11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11</v>
      </c>
      <c r="J17" s="28">
        <v>1</v>
      </c>
      <c r="K17" s="28">
        <v>0</v>
      </c>
      <c r="L17" s="3">
        <f t="shared" si="5"/>
        <v>1</v>
      </c>
      <c r="M17" s="7" t="s">
        <v>5</v>
      </c>
      <c r="N17" s="33">
        <f>L17-'７月'!L17</f>
        <v>-1</v>
      </c>
      <c r="O17" s="11" t="s">
        <v>6</v>
      </c>
      <c r="P17" t="str">
        <f t="shared" si="4"/>
        <v>↓</v>
      </c>
      <c r="R17" s="138" t="s">
        <v>176</v>
      </c>
      <c r="S17" s="118">
        <v>1262</v>
      </c>
      <c r="T17" s="117">
        <v>1283</v>
      </c>
      <c r="U17" s="124"/>
      <c r="V17" s="125">
        <v>761</v>
      </c>
      <c r="W17" s="128"/>
    </row>
    <row r="18" spans="1:23" ht="14.25" thickBot="1">
      <c r="A18" s="12" t="s">
        <v>4</v>
      </c>
      <c r="B18" s="42">
        <f>'７月'!B18+'８月'!I28</f>
        <v>241</v>
      </c>
      <c r="C18" s="13" t="s">
        <v>5</v>
      </c>
      <c r="D18" s="40">
        <f>B18-'７月'!B18</f>
        <v>10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3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L18-'７月'!L18</f>
        <v>0</v>
      </c>
      <c r="O18" s="20" t="s">
        <v>6</v>
      </c>
      <c r="P18">
        <f t="shared" si="4"/>
      </c>
      <c r="R18" s="139"/>
      <c r="S18" s="140">
        <f>SUM(S17:T17)</f>
        <v>2545</v>
      </c>
      <c r="T18" s="141"/>
      <c r="U18" s="122" t="s">
        <v>196</v>
      </c>
      <c r="V18" s="123">
        <v>753</v>
      </c>
      <c r="W18" s="27" t="s">
        <v>195</v>
      </c>
    </row>
    <row r="19" spans="2:23" ht="14.25" thickBot="1">
      <c r="B19" s="30"/>
      <c r="D19" s="36"/>
      <c r="H19" s="98" t="s">
        <v>18</v>
      </c>
      <c r="I19" s="26">
        <f>I13-I14+I15-I16+I17-I18</f>
        <v>23</v>
      </c>
      <c r="J19" s="26">
        <f>J13-J14+J15-J16+J17-J18</f>
        <v>17</v>
      </c>
      <c r="K19" s="26">
        <f>K13-K14+K15-K16+K17-K18</f>
        <v>14</v>
      </c>
      <c r="L19" s="21">
        <f t="shared" si="5"/>
        <v>31</v>
      </c>
      <c r="M19" s="22" t="s">
        <v>5</v>
      </c>
      <c r="N19" s="35">
        <f>L19-'７月'!L19</f>
        <v>33</v>
      </c>
      <c r="O19" s="24" t="s">
        <v>6</v>
      </c>
      <c r="P19" t="str">
        <f t="shared" si="4"/>
        <v>↑</v>
      </c>
      <c r="R19" s="138" t="s">
        <v>177</v>
      </c>
      <c r="S19" s="118">
        <v>2406</v>
      </c>
      <c r="T19" s="117">
        <v>2404</v>
      </c>
      <c r="U19" s="124"/>
      <c r="V19" s="125">
        <v>1525</v>
      </c>
      <c r="W19" s="128"/>
    </row>
    <row r="20" spans="2:23" ht="14.25" thickBot="1">
      <c r="B20" s="30"/>
      <c r="D20" s="36"/>
      <c r="H20" s="58"/>
      <c r="I20" s="16"/>
      <c r="N20" s="30"/>
      <c r="R20" s="139"/>
      <c r="S20" s="140">
        <f>SUM(S19:T19)</f>
        <v>4810</v>
      </c>
      <c r="T20" s="141"/>
      <c r="U20" s="122" t="s">
        <v>194</v>
      </c>
      <c r="V20" s="123">
        <v>1525</v>
      </c>
      <c r="W20" s="27" t="s">
        <v>195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87</v>
      </c>
      <c r="T21" s="117">
        <v>97</v>
      </c>
      <c r="U21" s="124"/>
      <c r="V21" s="125">
        <v>44</v>
      </c>
      <c r="W21" s="128"/>
    </row>
    <row r="22" spans="2:23" ht="13.5">
      <c r="B22" s="30"/>
      <c r="D22" s="36"/>
      <c r="H22" s="15" t="s">
        <v>12</v>
      </c>
      <c r="I22" s="28">
        <v>0</v>
      </c>
      <c r="J22" s="28">
        <v>1</v>
      </c>
      <c r="K22" s="28">
        <v>1</v>
      </c>
      <c r="L22" s="3">
        <f>SUM(J22:K22)</f>
        <v>2</v>
      </c>
      <c r="M22" s="7" t="s">
        <v>5</v>
      </c>
      <c r="N22" s="33">
        <f>L22-'７月'!L22</f>
        <v>1</v>
      </c>
      <c r="O22" s="11" t="s">
        <v>6</v>
      </c>
      <c r="P22" t="str">
        <f aca="true" t="shared" si="6" ref="P22:P28">IF(N22=0,"",IF(N22&gt;0,"↑","↓"))</f>
        <v>↑</v>
      </c>
      <c r="R22" s="139"/>
      <c r="S22" s="140">
        <f>SUM(S21:T21)</f>
        <v>184</v>
      </c>
      <c r="T22" s="141"/>
      <c r="U22" s="122" t="s">
        <v>196</v>
      </c>
      <c r="V22" s="123">
        <v>44</v>
      </c>
      <c r="W22" s="27" t="s">
        <v>195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L23-'７月'!L23</f>
        <v>0</v>
      </c>
      <c r="O23" s="11" t="s">
        <v>6</v>
      </c>
      <c r="P23">
        <f t="shared" si="6"/>
      </c>
      <c r="R23" s="138" t="s">
        <v>179</v>
      </c>
      <c r="S23" s="118">
        <v>1036</v>
      </c>
      <c r="T23" s="117">
        <v>1007</v>
      </c>
      <c r="U23" s="124"/>
      <c r="V23" s="125">
        <v>693</v>
      </c>
      <c r="W23" s="128"/>
    </row>
    <row r="24" spans="2:23" ht="13.5">
      <c r="B24" s="30"/>
      <c r="D24" s="36"/>
      <c r="H24" s="15" t="s">
        <v>14</v>
      </c>
      <c r="I24" s="28">
        <v>13</v>
      </c>
      <c r="J24" s="28">
        <v>5</v>
      </c>
      <c r="K24" s="28">
        <v>13</v>
      </c>
      <c r="L24" s="3">
        <f t="shared" si="7"/>
        <v>18</v>
      </c>
      <c r="M24" s="7" t="s">
        <v>5</v>
      </c>
      <c r="N24" s="33">
        <f>L24-'７月'!L24</f>
        <v>3</v>
      </c>
      <c r="O24" s="11" t="s">
        <v>6</v>
      </c>
      <c r="P24" t="str">
        <f t="shared" si="6"/>
        <v>↑</v>
      </c>
      <c r="R24" s="139"/>
      <c r="S24" s="140">
        <f>SUM(S23:T23)</f>
        <v>2043</v>
      </c>
      <c r="T24" s="141"/>
      <c r="U24" s="122" t="s">
        <v>194</v>
      </c>
      <c r="V24" s="123">
        <v>693</v>
      </c>
      <c r="W24" s="27" t="s">
        <v>195</v>
      </c>
    </row>
    <row r="25" spans="2:23" ht="13.5">
      <c r="B25" s="30"/>
      <c r="D25" s="36"/>
      <c r="H25" s="15" t="s">
        <v>15</v>
      </c>
      <c r="I25" s="28">
        <v>0</v>
      </c>
      <c r="J25" s="28">
        <v>0</v>
      </c>
      <c r="K25" s="28">
        <v>0</v>
      </c>
      <c r="L25" s="3">
        <f t="shared" si="7"/>
        <v>0</v>
      </c>
      <c r="M25" s="7" t="s">
        <v>5</v>
      </c>
      <c r="N25" s="33">
        <f>L25-'７月'!L25</f>
        <v>-13</v>
      </c>
      <c r="O25" s="11" t="s">
        <v>6</v>
      </c>
      <c r="P25" t="str">
        <f t="shared" si="6"/>
        <v>↓</v>
      </c>
      <c r="R25" s="138" t="s">
        <v>180</v>
      </c>
      <c r="S25" s="118">
        <v>442</v>
      </c>
      <c r="T25" s="117">
        <v>461</v>
      </c>
      <c r="U25" s="124"/>
      <c r="V25" s="125">
        <v>239</v>
      </c>
      <c r="W25" s="128"/>
    </row>
    <row r="26" spans="2:23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L26-'７月'!L26</f>
        <v>0</v>
      </c>
      <c r="O26" s="11" t="s">
        <v>6</v>
      </c>
      <c r="P26">
        <f t="shared" si="6"/>
      </c>
      <c r="R26" s="145"/>
      <c r="S26" s="146">
        <f>SUM(S25:T25)</f>
        <v>903</v>
      </c>
      <c r="T26" s="147"/>
      <c r="U26" s="122" t="s">
        <v>196</v>
      </c>
      <c r="V26" s="123">
        <v>239</v>
      </c>
      <c r="W26" s="27" t="s">
        <v>195</v>
      </c>
    </row>
    <row r="27" spans="2:23" ht="14.25" thickBot="1">
      <c r="B27" s="30"/>
      <c r="D27" s="36"/>
      <c r="H27" s="97" t="s">
        <v>17</v>
      </c>
      <c r="I27" s="29">
        <v>3</v>
      </c>
      <c r="J27" s="29">
        <v>0</v>
      </c>
      <c r="K27" s="29">
        <v>3</v>
      </c>
      <c r="L27" s="19">
        <f t="shared" si="7"/>
        <v>3</v>
      </c>
      <c r="M27" s="5" t="s">
        <v>5</v>
      </c>
      <c r="N27" s="34">
        <f>L27-'７月'!L27</f>
        <v>3</v>
      </c>
      <c r="O27" s="20" t="s">
        <v>6</v>
      </c>
      <c r="P27" t="str">
        <f t="shared" si="6"/>
        <v>↑</v>
      </c>
      <c r="R27" s="138" t="s">
        <v>181</v>
      </c>
      <c r="S27" s="118">
        <v>1828</v>
      </c>
      <c r="T27" s="117">
        <v>1654</v>
      </c>
      <c r="U27" s="124"/>
      <c r="V27" s="125">
        <v>1306</v>
      </c>
      <c r="W27" s="128"/>
    </row>
    <row r="28" spans="2:23" ht="14.25" thickBot="1">
      <c r="B28" s="30"/>
      <c r="D28" s="36"/>
      <c r="H28" s="98" t="s">
        <v>18</v>
      </c>
      <c r="I28" s="26">
        <f>I22-I23+I24-I25+I26-I27</f>
        <v>10</v>
      </c>
      <c r="J28" s="26">
        <f>J22-J23+J24-J25+J26-J27</f>
        <v>6</v>
      </c>
      <c r="K28" s="26">
        <f>K22-K23+K24-K25+K26-K27</f>
        <v>11</v>
      </c>
      <c r="L28" s="21">
        <f t="shared" si="7"/>
        <v>17</v>
      </c>
      <c r="M28" s="22" t="s">
        <v>5</v>
      </c>
      <c r="N28" s="35">
        <f>L28-'７月'!L28</f>
        <v>14</v>
      </c>
      <c r="O28" s="24" t="s">
        <v>6</v>
      </c>
      <c r="P28" t="str">
        <f t="shared" si="6"/>
        <v>↑</v>
      </c>
      <c r="R28" s="139"/>
      <c r="S28" s="140">
        <f>SUM(S27:T27)</f>
        <v>3482</v>
      </c>
      <c r="T28" s="141"/>
      <c r="U28" s="122" t="s">
        <v>194</v>
      </c>
      <c r="V28" s="123">
        <v>1300</v>
      </c>
      <c r="W28" s="27" t="s">
        <v>195</v>
      </c>
    </row>
    <row r="29" spans="18:23" ht="13.5">
      <c r="R29" s="138" t="s">
        <v>182</v>
      </c>
      <c r="S29" s="118">
        <v>392</v>
      </c>
      <c r="T29" s="117">
        <v>388</v>
      </c>
      <c r="U29" s="124"/>
      <c r="V29" s="125">
        <v>246</v>
      </c>
      <c r="W29" s="128"/>
    </row>
    <row r="30" spans="18:23" ht="13.5">
      <c r="R30" s="139"/>
      <c r="S30" s="140">
        <f>SUM(S29:T29)</f>
        <v>780</v>
      </c>
      <c r="T30" s="141"/>
      <c r="U30" s="122" t="s">
        <v>196</v>
      </c>
      <c r="V30" s="123">
        <v>246</v>
      </c>
      <c r="W30" s="27" t="s">
        <v>195</v>
      </c>
    </row>
    <row r="31" spans="18:23" ht="13.5">
      <c r="R31" s="138" t="s">
        <v>183</v>
      </c>
      <c r="S31" s="118">
        <v>1054</v>
      </c>
      <c r="T31" s="117">
        <v>1046</v>
      </c>
      <c r="U31" s="124"/>
      <c r="V31" s="125">
        <v>646</v>
      </c>
      <c r="W31" s="128"/>
    </row>
    <row r="32" spans="18:23" ht="13.5">
      <c r="R32" s="139"/>
      <c r="S32" s="140">
        <f>SUM(S31:T31)</f>
        <v>2100</v>
      </c>
      <c r="T32" s="141"/>
      <c r="U32" s="122" t="s">
        <v>196</v>
      </c>
      <c r="V32" s="123">
        <v>646</v>
      </c>
      <c r="W32" s="27" t="s">
        <v>195</v>
      </c>
    </row>
    <row r="33" spans="18:23" ht="13.5">
      <c r="R33" s="138" t="s">
        <v>184</v>
      </c>
      <c r="S33" s="118">
        <v>1104</v>
      </c>
      <c r="T33" s="117">
        <v>1187</v>
      </c>
      <c r="U33" s="124"/>
      <c r="V33" s="125">
        <v>669</v>
      </c>
      <c r="W33" s="128"/>
    </row>
    <row r="34" spans="18:23" ht="13.5">
      <c r="R34" s="139"/>
      <c r="S34" s="140">
        <f>SUM(S33:T33)</f>
        <v>2291</v>
      </c>
      <c r="T34" s="141"/>
      <c r="U34" s="122" t="s">
        <v>196</v>
      </c>
      <c r="V34" s="123">
        <v>668</v>
      </c>
      <c r="W34" s="27" t="s">
        <v>195</v>
      </c>
    </row>
    <row r="35" spans="18:23" ht="13.5">
      <c r="R35" s="138" t="s">
        <v>185</v>
      </c>
      <c r="S35" s="118">
        <v>418</v>
      </c>
      <c r="T35" s="117">
        <v>373</v>
      </c>
      <c r="U35" s="124"/>
      <c r="V35" s="125">
        <v>235</v>
      </c>
      <c r="W35" s="128"/>
    </row>
    <row r="36" spans="18:23" ht="13.5">
      <c r="R36" s="139"/>
      <c r="S36" s="140">
        <f>SUM(S35:T35)</f>
        <v>791</v>
      </c>
      <c r="T36" s="141"/>
      <c r="U36" s="122" t="s">
        <v>196</v>
      </c>
      <c r="V36" s="123">
        <v>235</v>
      </c>
      <c r="W36" s="27" t="s">
        <v>195</v>
      </c>
    </row>
    <row r="37" spans="18:23" ht="13.5">
      <c r="R37" s="138" t="s">
        <v>186</v>
      </c>
      <c r="S37" s="118">
        <v>838</v>
      </c>
      <c r="T37" s="117">
        <v>851</v>
      </c>
      <c r="U37" s="124"/>
      <c r="V37" s="125">
        <v>500</v>
      </c>
      <c r="W37" s="128"/>
    </row>
    <row r="38" spans="18:23" ht="13.5">
      <c r="R38" s="139"/>
      <c r="S38" s="140">
        <f>SUM(S37:T37)</f>
        <v>1689</v>
      </c>
      <c r="T38" s="141"/>
      <c r="U38" s="122" t="s">
        <v>196</v>
      </c>
      <c r="V38" s="123">
        <v>500</v>
      </c>
      <c r="W38" s="27" t="s">
        <v>195</v>
      </c>
    </row>
    <row r="39" spans="18:23" ht="13.5">
      <c r="R39" s="138" t="s">
        <v>187</v>
      </c>
      <c r="S39" s="118">
        <v>153</v>
      </c>
      <c r="T39" s="117">
        <v>142</v>
      </c>
      <c r="U39" s="124"/>
      <c r="V39" s="125">
        <v>64</v>
      </c>
      <c r="W39" s="128"/>
    </row>
    <row r="40" spans="18:23" ht="13.5">
      <c r="R40" s="139"/>
      <c r="S40" s="140">
        <f>SUM(S39:T39)</f>
        <v>295</v>
      </c>
      <c r="T40" s="141"/>
      <c r="U40" s="122" t="s">
        <v>194</v>
      </c>
      <c r="V40" s="123">
        <v>64</v>
      </c>
      <c r="W40" s="27" t="s">
        <v>195</v>
      </c>
    </row>
    <row r="41" spans="18:23" ht="13.5">
      <c r="R41" s="138" t="s">
        <v>188</v>
      </c>
      <c r="S41" s="118">
        <v>201</v>
      </c>
      <c r="T41" s="117">
        <v>217</v>
      </c>
      <c r="U41" s="124"/>
      <c r="V41" s="125">
        <v>91</v>
      </c>
      <c r="W41" s="128"/>
    </row>
    <row r="42" spans="18:23" ht="13.5">
      <c r="R42" s="139"/>
      <c r="S42" s="140">
        <f>SUM(S41:T41)</f>
        <v>418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699</v>
      </c>
      <c r="T43" s="117">
        <v>682</v>
      </c>
      <c r="U43" s="124"/>
      <c r="V43" s="125">
        <v>430</v>
      </c>
      <c r="W43" s="128"/>
    </row>
    <row r="44" spans="18:23" ht="13.5">
      <c r="R44" s="139"/>
      <c r="S44" s="140">
        <f>SUM(S43:T43)</f>
        <v>1381</v>
      </c>
      <c r="T44" s="141"/>
      <c r="U44" s="122" t="s">
        <v>194</v>
      </c>
      <c r="V44" s="123">
        <v>426</v>
      </c>
      <c r="W44" s="27" t="s">
        <v>195</v>
      </c>
    </row>
    <row r="45" spans="18:23" ht="13.5">
      <c r="R45" s="138" t="s">
        <v>190</v>
      </c>
      <c r="S45" s="118">
        <v>318</v>
      </c>
      <c r="T45" s="117">
        <v>333</v>
      </c>
      <c r="U45" s="124"/>
      <c r="V45" s="125">
        <v>190</v>
      </c>
      <c r="W45" s="128"/>
    </row>
    <row r="46" spans="18:23" ht="13.5">
      <c r="R46" s="139"/>
      <c r="S46" s="140">
        <f>SUM(S45:T45)</f>
        <v>651</v>
      </c>
      <c r="T46" s="141"/>
      <c r="U46" s="122" t="s">
        <v>196</v>
      </c>
      <c r="V46" s="123">
        <v>190</v>
      </c>
      <c r="W46" s="27" t="s">
        <v>195</v>
      </c>
    </row>
    <row r="47" spans="18:23" ht="13.5">
      <c r="R47" s="138" t="s">
        <v>191</v>
      </c>
      <c r="S47" s="118">
        <v>213</v>
      </c>
      <c r="T47" s="117">
        <v>230</v>
      </c>
      <c r="U47" s="124"/>
      <c r="V47" s="125">
        <v>97</v>
      </c>
      <c r="W47" s="128"/>
    </row>
    <row r="48" spans="18:23" ht="13.5">
      <c r="R48" s="139"/>
      <c r="S48" s="140">
        <f>SUM(S47:T47)</f>
        <v>443</v>
      </c>
      <c r="T48" s="141"/>
      <c r="U48" s="122" t="s">
        <v>196</v>
      </c>
      <c r="V48" s="123">
        <v>97</v>
      </c>
      <c r="W48" s="27" t="s">
        <v>195</v>
      </c>
    </row>
    <row r="49" spans="18:23" ht="13.5">
      <c r="R49" s="138" t="s">
        <v>192</v>
      </c>
      <c r="S49" s="118">
        <v>118</v>
      </c>
      <c r="T49" s="117">
        <v>112</v>
      </c>
      <c r="U49" s="124"/>
      <c r="V49" s="125">
        <v>52</v>
      </c>
      <c r="W49" s="128"/>
    </row>
    <row r="50" spans="18:23" ht="13.5">
      <c r="R50" s="139"/>
      <c r="S50" s="140">
        <f>SUM(S49:T49)</f>
        <v>230</v>
      </c>
      <c r="T50" s="141"/>
      <c r="U50" s="122" t="s">
        <v>196</v>
      </c>
      <c r="V50" s="123">
        <v>52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16784</v>
      </c>
      <c r="T51" s="117">
        <f>SUM(T7+T9+T11+T13+T15+T17+T19+T21+T23+T25+T27+T29+T31+T33+T35+T37+T39+T41+T43+T45+T47+T49)</f>
        <v>16616</v>
      </c>
      <c r="U51" s="124"/>
      <c r="V51" s="125">
        <f>SUM(V7+V9+V11+V13+V15+V17+V19+V21+V23+V25+V27+V29+V31+V33+V35+V37+V39+V41+V43+V45+V47+V49)</f>
        <v>10351</v>
      </c>
      <c r="W51" s="128"/>
    </row>
    <row r="52" spans="18:23" ht="14.25" thickBot="1">
      <c r="R52" s="142"/>
      <c r="S52" s="143">
        <f>SUM(S51:T51)</f>
        <v>33400</v>
      </c>
      <c r="T52" s="144"/>
      <c r="U52" s="127" t="s">
        <v>194</v>
      </c>
      <c r="V52" s="126">
        <f>SUM(V8+V10+V12+V14+V16+V18+V20+V22+V24+V26+V28+V30+V32+V34+V36+V38+V40+V42+V44+V46+V48+V50)</f>
        <v>10062</v>
      </c>
      <c r="W52" s="52" t="s">
        <v>195</v>
      </c>
    </row>
  </sheetData>
  <mergeCells count="49">
    <mergeCell ref="R49:R50"/>
    <mergeCell ref="S50:T50"/>
    <mergeCell ref="R51:R52"/>
    <mergeCell ref="S52:T52"/>
    <mergeCell ref="R45:R46"/>
    <mergeCell ref="S46:T46"/>
    <mergeCell ref="R47:R48"/>
    <mergeCell ref="S48:T48"/>
    <mergeCell ref="R41:R42"/>
    <mergeCell ref="S42:T42"/>
    <mergeCell ref="R43:R44"/>
    <mergeCell ref="S44:T44"/>
    <mergeCell ref="R37:R38"/>
    <mergeCell ref="S38:T38"/>
    <mergeCell ref="R39:R40"/>
    <mergeCell ref="S40:T40"/>
    <mergeCell ref="R33:R34"/>
    <mergeCell ref="S34:T34"/>
    <mergeCell ref="R35:R36"/>
    <mergeCell ref="S36:T36"/>
    <mergeCell ref="R29:R30"/>
    <mergeCell ref="S30:T30"/>
    <mergeCell ref="R31:R32"/>
    <mergeCell ref="S32:T32"/>
    <mergeCell ref="R25:R26"/>
    <mergeCell ref="S26:T26"/>
    <mergeCell ref="R27:R28"/>
    <mergeCell ref="S28:T28"/>
    <mergeCell ref="R21:R22"/>
    <mergeCell ref="S22:T22"/>
    <mergeCell ref="R23:R24"/>
    <mergeCell ref="S24:T24"/>
    <mergeCell ref="R17:R18"/>
    <mergeCell ref="S18:T18"/>
    <mergeCell ref="R19:R20"/>
    <mergeCell ref="S20:T20"/>
    <mergeCell ref="R13:R14"/>
    <mergeCell ref="S14:T14"/>
    <mergeCell ref="R15:R16"/>
    <mergeCell ref="S16:T16"/>
    <mergeCell ref="R9:R10"/>
    <mergeCell ref="S10:T10"/>
    <mergeCell ref="R11:R12"/>
    <mergeCell ref="S12:T12"/>
    <mergeCell ref="R4:W4"/>
    <mergeCell ref="U5:W6"/>
    <mergeCell ref="S6:T6"/>
    <mergeCell ref="R7:R8"/>
    <mergeCell ref="S8:T8"/>
  </mergeCells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203125" style="0" customWidth="1"/>
    <col min="22" max="22" width="6.5" style="0" bestFit="1" customWidth="1"/>
    <col min="23" max="23" width="1.390625" style="0" customWidth="1"/>
  </cols>
  <sheetData>
    <row r="1" spans="1:18" ht="13.5">
      <c r="A1" s="1" t="s">
        <v>204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33456</v>
      </c>
      <c r="C3" s="9" t="s">
        <v>5</v>
      </c>
      <c r="D3" s="37">
        <f>B3-'８月'!B3</f>
        <v>56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16822</v>
      </c>
      <c r="C4" s="7" t="s">
        <v>5</v>
      </c>
      <c r="D4" s="38">
        <f>B4-'８月'!B4</f>
        <v>38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15</v>
      </c>
      <c r="K4" s="4">
        <f aca="true" t="shared" si="0" ref="K4:K10">K13+K22</f>
        <v>17</v>
      </c>
      <c r="L4" s="3">
        <f>SUM(J4:K4)</f>
        <v>32</v>
      </c>
      <c r="M4" s="7" t="s">
        <v>5</v>
      </c>
      <c r="N4" s="33">
        <f>L4-'８月'!L4</f>
        <v>2</v>
      </c>
      <c r="O4" s="11" t="s">
        <v>6</v>
      </c>
      <c r="P4" t="str">
        <f aca="true" t="shared" si="1" ref="P4:P10">IF(N4=0,"",IF(N4&gt;0,"↑","↓"))</f>
        <v>↑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16634</v>
      </c>
      <c r="C5" s="6" t="s">
        <v>5</v>
      </c>
      <c r="D5" s="39">
        <f>B5-'８月'!B5</f>
        <v>18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1</v>
      </c>
      <c r="J5" s="4">
        <f t="shared" si="2"/>
        <v>7</v>
      </c>
      <c r="K5" s="4">
        <f t="shared" si="0"/>
        <v>7</v>
      </c>
      <c r="L5" s="3">
        <f aca="true" t="shared" si="3" ref="L5:L10">SUM(J5:K5)</f>
        <v>14</v>
      </c>
      <c r="M5" s="7" t="s">
        <v>5</v>
      </c>
      <c r="N5" s="33">
        <f>L5-'８月'!L5</f>
        <v>0</v>
      </c>
      <c r="O5" s="11" t="s">
        <v>6</v>
      </c>
      <c r="P5">
        <f t="shared" si="1"/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10390</v>
      </c>
      <c r="C6" s="13" t="s">
        <v>5</v>
      </c>
      <c r="D6" s="40">
        <f>B6-'８月'!B6</f>
        <v>39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91</v>
      </c>
      <c r="J6" s="4">
        <f t="shared" si="2"/>
        <v>89</v>
      </c>
      <c r="K6" s="4">
        <f t="shared" si="0"/>
        <v>82</v>
      </c>
      <c r="L6" s="3">
        <f t="shared" si="3"/>
        <v>171</v>
      </c>
      <c r="M6" s="7" t="s">
        <v>5</v>
      </c>
      <c r="N6" s="33">
        <f>L6-'８月'!L6</f>
        <v>53</v>
      </c>
      <c r="O6" s="11" t="s">
        <v>6</v>
      </c>
      <c r="P6" t="str">
        <f t="shared" si="1"/>
        <v>↑</v>
      </c>
      <c r="R6" s="113"/>
      <c r="S6" s="158" t="s">
        <v>169</v>
      </c>
      <c r="T6" s="141"/>
      <c r="U6" s="155"/>
      <c r="V6" s="156"/>
      <c r="W6" s="157"/>
    </row>
    <row r="7" spans="2:23" ht="13.5">
      <c r="B7" s="30"/>
      <c r="D7" s="36"/>
      <c r="H7" s="15" t="s">
        <v>15</v>
      </c>
      <c r="I7" s="4">
        <f t="shared" si="2"/>
        <v>41</v>
      </c>
      <c r="J7" s="4">
        <f t="shared" si="2"/>
        <v>58</v>
      </c>
      <c r="K7" s="4">
        <f t="shared" si="0"/>
        <v>63</v>
      </c>
      <c r="L7" s="3">
        <f t="shared" si="3"/>
        <v>121</v>
      </c>
      <c r="M7" s="7" t="s">
        <v>5</v>
      </c>
      <c r="N7" s="33">
        <f>L7-'８月'!L7</f>
        <v>37</v>
      </c>
      <c r="O7" s="11" t="s">
        <v>6</v>
      </c>
      <c r="P7" t="str">
        <f t="shared" si="1"/>
        <v>↑</v>
      </c>
      <c r="R7" s="138" t="s">
        <v>171</v>
      </c>
      <c r="S7" s="118">
        <v>121</v>
      </c>
      <c r="T7" s="116">
        <v>149</v>
      </c>
      <c r="U7" s="120"/>
      <c r="V7" s="121">
        <v>65</v>
      </c>
      <c r="W7" s="128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6</v>
      </c>
      <c r="J8" s="4">
        <f t="shared" si="2"/>
        <v>0</v>
      </c>
      <c r="K8" s="4">
        <f t="shared" si="0"/>
        <v>0</v>
      </c>
      <c r="L8" s="3">
        <f t="shared" si="3"/>
        <v>0</v>
      </c>
      <c r="M8" s="7" t="s">
        <v>5</v>
      </c>
      <c r="N8" s="33">
        <f>L8-'８月'!L8</f>
        <v>-1</v>
      </c>
      <c r="O8" s="11" t="s">
        <v>6</v>
      </c>
      <c r="P8" t="str">
        <f t="shared" si="1"/>
        <v>↓</v>
      </c>
      <c r="R8" s="139"/>
      <c r="S8" s="158">
        <f>SUM(S7:T7)</f>
        <v>270</v>
      </c>
      <c r="T8" s="141"/>
      <c r="U8" s="122" t="s">
        <v>194</v>
      </c>
      <c r="V8" s="123">
        <v>65</v>
      </c>
      <c r="W8" s="27" t="s">
        <v>195</v>
      </c>
    </row>
    <row r="9" spans="1:23" ht="14.25" thickBot="1">
      <c r="A9" s="8" t="s">
        <v>1</v>
      </c>
      <c r="B9" s="41">
        <f>SUM(B10:B11)</f>
        <v>33108</v>
      </c>
      <c r="C9" s="9" t="s">
        <v>5</v>
      </c>
      <c r="D9" s="37">
        <f>B9-'８月'!B9</f>
        <v>62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16</v>
      </c>
      <c r="J9" s="25">
        <f t="shared" si="2"/>
        <v>1</v>
      </c>
      <c r="K9" s="25">
        <f t="shared" si="0"/>
        <v>11</v>
      </c>
      <c r="L9" s="19">
        <f t="shared" si="3"/>
        <v>12</v>
      </c>
      <c r="M9" s="5" t="s">
        <v>5</v>
      </c>
      <c r="N9" s="34">
        <f>L9-'８月'!L9</f>
        <v>9</v>
      </c>
      <c r="O9" s="20" t="s">
        <v>6</v>
      </c>
      <c r="P9" t="str">
        <f t="shared" si="1"/>
        <v>↑</v>
      </c>
      <c r="R9" s="138" t="s">
        <v>172</v>
      </c>
      <c r="S9" s="118">
        <v>188</v>
      </c>
      <c r="T9" s="117">
        <v>196</v>
      </c>
      <c r="U9" s="124"/>
      <c r="V9" s="125">
        <v>94</v>
      </c>
      <c r="W9" s="128"/>
    </row>
    <row r="10" spans="1:23" ht="14.25" thickBot="1">
      <c r="A10" s="15" t="s">
        <v>2</v>
      </c>
      <c r="B10" s="31">
        <f>'８月'!B10+'９月'!J19</f>
        <v>16638</v>
      </c>
      <c r="C10" s="7" t="s">
        <v>5</v>
      </c>
      <c r="D10" s="38">
        <f>B10-'８月'!B10</f>
        <v>33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39</v>
      </c>
      <c r="J10" s="26">
        <f t="shared" si="2"/>
        <v>38</v>
      </c>
      <c r="K10" s="26">
        <f t="shared" si="0"/>
        <v>18</v>
      </c>
      <c r="L10" s="21">
        <f t="shared" si="3"/>
        <v>56</v>
      </c>
      <c r="M10" s="23" t="s">
        <v>5</v>
      </c>
      <c r="N10" s="35">
        <f>L10-'８月'!L10</f>
        <v>8</v>
      </c>
      <c r="O10" s="24" t="s">
        <v>6</v>
      </c>
      <c r="P10" t="str">
        <f t="shared" si="1"/>
        <v>↑</v>
      </c>
      <c r="R10" s="139"/>
      <c r="S10" s="140">
        <f>SUM(S9:T9)</f>
        <v>384</v>
      </c>
      <c r="T10" s="141"/>
      <c r="U10" s="122" t="s">
        <v>194</v>
      </c>
      <c r="V10" s="123">
        <v>94</v>
      </c>
      <c r="W10" s="27" t="s">
        <v>195</v>
      </c>
    </row>
    <row r="11" spans="1:23" ht="14.25" thickBot="1">
      <c r="A11" s="15" t="s">
        <v>3</v>
      </c>
      <c r="B11" s="31">
        <f>'８月'!B11+'９月'!K19</f>
        <v>16470</v>
      </c>
      <c r="C11" s="7" t="s">
        <v>5</v>
      </c>
      <c r="D11" s="39">
        <f>B11-'８月'!B11</f>
        <v>29</v>
      </c>
      <c r="E11" s="11" t="s">
        <v>6</v>
      </c>
      <c r="F11" t="str">
        <f>IF(D11=0,"",IF(D11&gt;0,"↑","↓"))</f>
        <v>↑</v>
      </c>
      <c r="H11" s="58"/>
      <c r="I11" s="16"/>
      <c r="N11" s="30"/>
      <c r="R11" s="138" t="s">
        <v>173</v>
      </c>
      <c r="S11" s="118">
        <v>1355</v>
      </c>
      <c r="T11" s="117">
        <v>1299</v>
      </c>
      <c r="U11" s="124"/>
      <c r="V11" s="125">
        <v>937</v>
      </c>
      <c r="W11" s="128"/>
    </row>
    <row r="12" spans="1:23" ht="14.25" thickBot="1">
      <c r="A12" s="12" t="s">
        <v>4</v>
      </c>
      <c r="B12" s="42">
        <f>'８月'!B12+'９月'!I19</f>
        <v>10155</v>
      </c>
      <c r="C12" s="13" t="s">
        <v>5</v>
      </c>
      <c r="D12" s="40">
        <f>B12-'８月'!B12</f>
        <v>45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2654</v>
      </c>
      <c r="T12" s="141"/>
      <c r="U12" s="122" t="s">
        <v>194</v>
      </c>
      <c r="V12" s="123">
        <v>657</v>
      </c>
      <c r="W12" s="27" t="s">
        <v>195</v>
      </c>
    </row>
    <row r="13" spans="2:23" ht="13.5">
      <c r="B13" s="30"/>
      <c r="D13" s="36"/>
      <c r="H13" s="15" t="s">
        <v>12</v>
      </c>
      <c r="I13" s="28">
        <v>0</v>
      </c>
      <c r="J13" s="28">
        <v>15</v>
      </c>
      <c r="K13" s="28">
        <v>16</v>
      </c>
      <c r="L13" s="3">
        <f>SUM(J13:K13)</f>
        <v>31</v>
      </c>
      <c r="M13" s="7" t="s">
        <v>5</v>
      </c>
      <c r="N13" s="33">
        <f>L13-'８月'!L13</f>
        <v>3</v>
      </c>
      <c r="O13" s="11" t="s">
        <v>6</v>
      </c>
      <c r="P13" t="str">
        <f aca="true" t="shared" si="4" ref="P13:P19">IF(N13=0,"",IF(N13&gt;0,"↑","↓"))</f>
        <v>↑</v>
      </c>
      <c r="R13" s="138" t="s">
        <v>174</v>
      </c>
      <c r="S13" s="118">
        <v>2052</v>
      </c>
      <c r="T13" s="117">
        <v>1994</v>
      </c>
      <c r="U13" s="124"/>
      <c r="V13" s="125">
        <v>1180</v>
      </c>
      <c r="W13" s="128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1</v>
      </c>
      <c r="J14" s="28">
        <v>7</v>
      </c>
      <c r="K14" s="28">
        <v>7</v>
      </c>
      <c r="L14" s="3">
        <f aca="true" t="shared" si="5" ref="L14:L19">SUM(J14:K14)</f>
        <v>14</v>
      </c>
      <c r="M14" s="7" t="s">
        <v>5</v>
      </c>
      <c r="N14" s="33">
        <f>L14-'８月'!L14</f>
        <v>0</v>
      </c>
      <c r="O14" s="11" t="s">
        <v>6</v>
      </c>
      <c r="P14">
        <f t="shared" si="4"/>
      </c>
      <c r="R14" s="139"/>
      <c r="S14" s="140">
        <f>SUM(S13:T13)</f>
        <v>4046</v>
      </c>
      <c r="T14" s="141"/>
      <c r="U14" s="122" t="s">
        <v>194</v>
      </c>
      <c r="V14" s="123">
        <v>1180</v>
      </c>
      <c r="W14" s="27" t="s">
        <v>195</v>
      </c>
    </row>
    <row r="15" spans="1:23" ht="13.5">
      <c r="A15" s="8" t="s">
        <v>1</v>
      </c>
      <c r="B15" s="41">
        <f>SUM(B16:B17)</f>
        <v>348</v>
      </c>
      <c r="C15" s="9" t="s">
        <v>5</v>
      </c>
      <c r="D15" s="37">
        <f>B15-'８月'!B15</f>
        <v>-6</v>
      </c>
      <c r="E15" s="10" t="s">
        <v>6</v>
      </c>
      <c r="F15" t="str">
        <f>IF(D15=0,"",IF(D15&gt;0,"↑","↓"))</f>
        <v>↓</v>
      </c>
      <c r="H15" s="15" t="s">
        <v>14</v>
      </c>
      <c r="I15" s="28">
        <v>84</v>
      </c>
      <c r="J15" s="28">
        <v>82</v>
      </c>
      <c r="K15" s="28">
        <v>81</v>
      </c>
      <c r="L15" s="3">
        <f t="shared" si="5"/>
        <v>163</v>
      </c>
      <c r="M15" s="7" t="s">
        <v>5</v>
      </c>
      <c r="N15" s="33">
        <f>L15-'８月'!L15</f>
        <v>63</v>
      </c>
      <c r="O15" s="11" t="s">
        <v>6</v>
      </c>
      <c r="P15" t="str">
        <f t="shared" si="4"/>
        <v>↑</v>
      </c>
      <c r="R15" s="138" t="s">
        <v>175</v>
      </c>
      <c r="S15" s="118">
        <v>506</v>
      </c>
      <c r="T15" s="117">
        <v>505</v>
      </c>
      <c r="U15" s="124"/>
      <c r="V15" s="125">
        <v>296</v>
      </c>
      <c r="W15" s="128"/>
    </row>
    <row r="16" spans="1:23" ht="13.5">
      <c r="A16" s="15" t="s">
        <v>2</v>
      </c>
      <c r="B16" s="31">
        <f>'８月'!B16+'９月'!J28</f>
        <v>184</v>
      </c>
      <c r="C16" s="7" t="s">
        <v>5</v>
      </c>
      <c r="D16" s="38">
        <f>B16-'８月'!B16</f>
        <v>5</v>
      </c>
      <c r="E16" s="11" t="s">
        <v>6</v>
      </c>
      <c r="F16" t="str">
        <f>IF(D16=0,"",IF(D16&gt;0,"↑","↓"))</f>
        <v>↑</v>
      </c>
      <c r="H16" s="15" t="s">
        <v>15</v>
      </c>
      <c r="I16" s="28">
        <v>40</v>
      </c>
      <c r="J16" s="28">
        <v>57</v>
      </c>
      <c r="K16" s="28">
        <v>61</v>
      </c>
      <c r="L16" s="3">
        <f t="shared" si="5"/>
        <v>118</v>
      </c>
      <c r="M16" s="7" t="s">
        <v>5</v>
      </c>
      <c r="N16" s="33">
        <f>L16-'８月'!L16</f>
        <v>34</v>
      </c>
      <c r="O16" s="11" t="s">
        <v>6</v>
      </c>
      <c r="P16" t="str">
        <f t="shared" si="4"/>
        <v>↑</v>
      </c>
      <c r="R16" s="139"/>
      <c r="S16" s="140">
        <f>SUM(S15:T15)</f>
        <v>1011</v>
      </c>
      <c r="T16" s="141"/>
      <c r="U16" s="122" t="s">
        <v>194</v>
      </c>
      <c r="V16" s="123">
        <v>296</v>
      </c>
      <c r="W16" s="27" t="s">
        <v>195</v>
      </c>
    </row>
    <row r="17" spans="1:23" ht="13.5">
      <c r="A17" s="15" t="s">
        <v>3</v>
      </c>
      <c r="B17" s="31">
        <f>'８月'!B17+'９月'!K28</f>
        <v>164</v>
      </c>
      <c r="C17" s="7" t="s">
        <v>5</v>
      </c>
      <c r="D17" s="39">
        <f>B17-'８月'!B17</f>
        <v>-11</v>
      </c>
      <c r="E17" s="11" t="s">
        <v>6</v>
      </c>
      <c r="F17" t="str">
        <f>IF(D17=0,"",IF(D17&gt;0,"↑","↓"))</f>
        <v>↓</v>
      </c>
      <c r="H17" s="15" t="s">
        <v>16</v>
      </c>
      <c r="I17" s="28">
        <v>6</v>
      </c>
      <c r="J17" s="28">
        <v>0</v>
      </c>
      <c r="K17" s="28">
        <v>0</v>
      </c>
      <c r="L17" s="3">
        <f t="shared" si="5"/>
        <v>0</v>
      </c>
      <c r="M17" s="7" t="s">
        <v>5</v>
      </c>
      <c r="N17" s="33">
        <f>L17-'８月'!L17</f>
        <v>-1</v>
      </c>
      <c r="O17" s="11" t="s">
        <v>6</v>
      </c>
      <c r="P17" t="str">
        <f t="shared" si="4"/>
        <v>↓</v>
      </c>
      <c r="R17" s="138" t="s">
        <v>176</v>
      </c>
      <c r="S17" s="118">
        <v>1260</v>
      </c>
      <c r="T17" s="117">
        <v>1289</v>
      </c>
      <c r="U17" s="124"/>
      <c r="V17" s="125">
        <v>760</v>
      </c>
      <c r="W17" s="128"/>
    </row>
    <row r="18" spans="1:23" ht="14.25" thickBot="1">
      <c r="A18" s="12" t="s">
        <v>4</v>
      </c>
      <c r="B18" s="42">
        <f>'８月'!B18+'９月'!I28</f>
        <v>235</v>
      </c>
      <c r="C18" s="13" t="s">
        <v>5</v>
      </c>
      <c r="D18" s="40">
        <f>B18-'８月'!B18</f>
        <v>-6</v>
      </c>
      <c r="E18" s="14" t="s">
        <v>6</v>
      </c>
      <c r="F18" t="str">
        <f>IF(D18=0,"",IF(D18&gt;0,"↑","↓"))</f>
        <v>↓</v>
      </c>
      <c r="H18" s="97" t="s">
        <v>17</v>
      </c>
      <c r="I18" s="29">
        <v>4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L18-'８月'!L18</f>
        <v>0</v>
      </c>
      <c r="O18" s="20" t="s">
        <v>6</v>
      </c>
      <c r="P18">
        <f t="shared" si="4"/>
      </c>
      <c r="R18" s="139"/>
      <c r="S18" s="140">
        <f>SUM(S17:T17)</f>
        <v>2549</v>
      </c>
      <c r="T18" s="141"/>
      <c r="U18" s="122" t="s">
        <v>196</v>
      </c>
      <c r="V18" s="123">
        <v>753</v>
      </c>
      <c r="W18" s="27" t="s">
        <v>195</v>
      </c>
    </row>
    <row r="19" spans="2:23" ht="14.25" thickBot="1">
      <c r="B19" s="30"/>
      <c r="D19" s="36"/>
      <c r="H19" s="98" t="s">
        <v>18</v>
      </c>
      <c r="I19" s="26">
        <f>I13-I14+I15-I16+I17-I18</f>
        <v>45</v>
      </c>
      <c r="J19" s="26">
        <f>J13-J14+J15-J16+J17-J18</f>
        <v>33</v>
      </c>
      <c r="K19" s="26">
        <f>K13-K14+K15-K16+K17-K18</f>
        <v>29</v>
      </c>
      <c r="L19" s="21">
        <f t="shared" si="5"/>
        <v>62</v>
      </c>
      <c r="M19" s="22" t="s">
        <v>5</v>
      </c>
      <c r="N19" s="35">
        <f>L19-'８月'!L19</f>
        <v>31</v>
      </c>
      <c r="O19" s="24" t="s">
        <v>6</v>
      </c>
      <c r="P19" t="str">
        <f t="shared" si="4"/>
        <v>↑</v>
      </c>
      <c r="R19" s="138" t="s">
        <v>177</v>
      </c>
      <c r="S19" s="118">
        <v>2412</v>
      </c>
      <c r="T19" s="117">
        <v>2404</v>
      </c>
      <c r="U19" s="124"/>
      <c r="V19" s="125">
        <v>1530</v>
      </c>
      <c r="W19" s="128"/>
    </row>
    <row r="20" spans="2:23" ht="14.25" thickBot="1">
      <c r="B20" s="30"/>
      <c r="D20" s="36"/>
      <c r="H20" s="58"/>
      <c r="I20" s="16"/>
      <c r="N20" s="30"/>
      <c r="R20" s="139"/>
      <c r="S20" s="140">
        <f>SUM(S19:T19)</f>
        <v>4816</v>
      </c>
      <c r="T20" s="141"/>
      <c r="U20" s="122" t="s">
        <v>194</v>
      </c>
      <c r="V20" s="123">
        <v>1530</v>
      </c>
      <c r="W20" s="27" t="s">
        <v>195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86</v>
      </c>
      <c r="T21" s="117">
        <v>97</v>
      </c>
      <c r="U21" s="124"/>
      <c r="V21" s="125">
        <v>44</v>
      </c>
      <c r="W21" s="128"/>
    </row>
    <row r="22" spans="2:23" ht="13.5">
      <c r="B22" s="30"/>
      <c r="D22" s="36"/>
      <c r="H22" s="15" t="s">
        <v>12</v>
      </c>
      <c r="I22" s="28">
        <v>0</v>
      </c>
      <c r="J22" s="28">
        <v>0</v>
      </c>
      <c r="K22" s="28">
        <v>1</v>
      </c>
      <c r="L22" s="3">
        <f>SUM(J22:K22)</f>
        <v>1</v>
      </c>
      <c r="M22" s="7" t="s">
        <v>5</v>
      </c>
      <c r="N22" s="33">
        <f>L22-'８月'!L22</f>
        <v>-1</v>
      </c>
      <c r="O22" s="11" t="s">
        <v>6</v>
      </c>
      <c r="P22" t="str">
        <f aca="true" t="shared" si="6" ref="P22:P28">IF(N22=0,"",IF(N22&gt;0,"↑","↓"))</f>
        <v>↓</v>
      </c>
      <c r="R22" s="139"/>
      <c r="S22" s="140">
        <f>SUM(S21:T21)</f>
        <v>183</v>
      </c>
      <c r="T22" s="141"/>
      <c r="U22" s="122" t="s">
        <v>196</v>
      </c>
      <c r="V22" s="123">
        <v>44</v>
      </c>
      <c r="W22" s="27" t="s">
        <v>195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L23-'８月'!L23</f>
        <v>0</v>
      </c>
      <c r="O23" s="11" t="s">
        <v>6</v>
      </c>
      <c r="P23">
        <f t="shared" si="6"/>
      </c>
      <c r="R23" s="138" t="s">
        <v>179</v>
      </c>
      <c r="S23" s="118">
        <v>1051</v>
      </c>
      <c r="T23" s="117">
        <v>1030</v>
      </c>
      <c r="U23" s="124"/>
      <c r="V23" s="125">
        <v>708</v>
      </c>
      <c r="W23" s="128"/>
    </row>
    <row r="24" spans="2:23" ht="13.5">
      <c r="B24" s="30"/>
      <c r="D24" s="36"/>
      <c r="H24" s="15" t="s">
        <v>14</v>
      </c>
      <c r="I24" s="28">
        <v>7</v>
      </c>
      <c r="J24" s="28">
        <v>7</v>
      </c>
      <c r="K24" s="28">
        <v>1</v>
      </c>
      <c r="L24" s="3">
        <f t="shared" si="7"/>
        <v>8</v>
      </c>
      <c r="M24" s="7" t="s">
        <v>5</v>
      </c>
      <c r="N24" s="33">
        <f>L24-'８月'!L24</f>
        <v>-10</v>
      </c>
      <c r="O24" s="11" t="s">
        <v>6</v>
      </c>
      <c r="P24" t="str">
        <f t="shared" si="6"/>
        <v>↓</v>
      </c>
      <c r="R24" s="139"/>
      <c r="S24" s="140">
        <f>SUM(S23:T23)</f>
        <v>2081</v>
      </c>
      <c r="T24" s="141"/>
      <c r="U24" s="122" t="s">
        <v>194</v>
      </c>
      <c r="V24" s="123">
        <v>708</v>
      </c>
      <c r="W24" s="27" t="s">
        <v>195</v>
      </c>
    </row>
    <row r="25" spans="2:23" ht="13.5">
      <c r="B25" s="30"/>
      <c r="D25" s="36"/>
      <c r="H25" s="15" t="s">
        <v>15</v>
      </c>
      <c r="I25" s="28">
        <v>1</v>
      </c>
      <c r="J25" s="28">
        <v>1</v>
      </c>
      <c r="K25" s="28">
        <v>2</v>
      </c>
      <c r="L25" s="3">
        <f t="shared" si="7"/>
        <v>3</v>
      </c>
      <c r="M25" s="7" t="s">
        <v>5</v>
      </c>
      <c r="N25" s="33">
        <f>L25-'８月'!L25</f>
        <v>3</v>
      </c>
      <c r="O25" s="11" t="s">
        <v>6</v>
      </c>
      <c r="P25" t="str">
        <f t="shared" si="6"/>
        <v>↑</v>
      </c>
      <c r="R25" s="138" t="s">
        <v>180</v>
      </c>
      <c r="S25" s="118">
        <v>444</v>
      </c>
      <c r="T25" s="117">
        <v>460</v>
      </c>
      <c r="U25" s="124"/>
      <c r="V25" s="125">
        <v>240</v>
      </c>
      <c r="W25" s="128"/>
    </row>
    <row r="26" spans="2:23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L26-'８月'!L26</f>
        <v>0</v>
      </c>
      <c r="O26" s="11" t="s">
        <v>6</v>
      </c>
      <c r="P26">
        <f t="shared" si="6"/>
      </c>
      <c r="R26" s="145"/>
      <c r="S26" s="146">
        <f>SUM(S25:T25)</f>
        <v>904</v>
      </c>
      <c r="T26" s="147"/>
      <c r="U26" s="122" t="s">
        <v>196</v>
      </c>
      <c r="V26" s="123">
        <v>240</v>
      </c>
      <c r="W26" s="27" t="s">
        <v>195</v>
      </c>
    </row>
    <row r="27" spans="2:23" ht="14.25" thickBot="1">
      <c r="B27" s="30"/>
      <c r="D27" s="36"/>
      <c r="H27" s="97" t="s">
        <v>17</v>
      </c>
      <c r="I27" s="29">
        <v>12</v>
      </c>
      <c r="J27" s="29">
        <v>1</v>
      </c>
      <c r="K27" s="29">
        <v>11</v>
      </c>
      <c r="L27" s="19">
        <f t="shared" si="7"/>
        <v>12</v>
      </c>
      <c r="M27" s="5" t="s">
        <v>5</v>
      </c>
      <c r="N27" s="34">
        <f>L27-'８月'!L27</f>
        <v>9</v>
      </c>
      <c r="O27" s="20" t="s">
        <v>6</v>
      </c>
      <c r="P27" t="str">
        <f t="shared" si="6"/>
        <v>↑</v>
      </c>
      <c r="R27" s="138" t="s">
        <v>181</v>
      </c>
      <c r="S27" s="118">
        <v>1836</v>
      </c>
      <c r="T27" s="117">
        <v>1648</v>
      </c>
      <c r="U27" s="124"/>
      <c r="V27" s="125">
        <v>1310</v>
      </c>
      <c r="W27" s="128"/>
    </row>
    <row r="28" spans="2:23" ht="14.25" thickBot="1">
      <c r="B28" s="30"/>
      <c r="D28" s="36"/>
      <c r="H28" s="98" t="s">
        <v>18</v>
      </c>
      <c r="I28" s="26">
        <f>I22-I23+I24-I25+I26-I27</f>
        <v>-6</v>
      </c>
      <c r="J28" s="26">
        <f>J22-J23+J24-J25+J26-J27</f>
        <v>5</v>
      </c>
      <c r="K28" s="26">
        <f>K22-K23+K24-K25+K26-K27</f>
        <v>-11</v>
      </c>
      <c r="L28" s="21">
        <f t="shared" si="7"/>
        <v>-6</v>
      </c>
      <c r="M28" s="22" t="s">
        <v>5</v>
      </c>
      <c r="N28" s="35">
        <f>L28-'８月'!L28</f>
        <v>-23</v>
      </c>
      <c r="O28" s="24" t="s">
        <v>6</v>
      </c>
      <c r="P28" t="str">
        <f t="shared" si="6"/>
        <v>↓</v>
      </c>
      <c r="R28" s="139"/>
      <c r="S28" s="140">
        <f>SUM(S27:T27)</f>
        <v>3484</v>
      </c>
      <c r="T28" s="141"/>
      <c r="U28" s="122" t="s">
        <v>194</v>
      </c>
      <c r="V28" s="123">
        <v>1304</v>
      </c>
      <c r="W28" s="27" t="s">
        <v>195</v>
      </c>
    </row>
    <row r="29" spans="18:23" ht="13.5">
      <c r="R29" s="138" t="s">
        <v>182</v>
      </c>
      <c r="S29" s="118">
        <v>388</v>
      </c>
      <c r="T29" s="117">
        <v>384</v>
      </c>
      <c r="U29" s="124"/>
      <c r="V29" s="125">
        <v>245</v>
      </c>
      <c r="W29" s="128"/>
    </row>
    <row r="30" spans="18:23" ht="13.5">
      <c r="R30" s="139"/>
      <c r="S30" s="140">
        <f>SUM(S29:T29)</f>
        <v>772</v>
      </c>
      <c r="T30" s="141"/>
      <c r="U30" s="122" t="s">
        <v>196</v>
      </c>
      <c r="V30" s="123">
        <v>245</v>
      </c>
      <c r="W30" s="27" t="s">
        <v>195</v>
      </c>
    </row>
    <row r="31" spans="18:23" ht="13.5">
      <c r="R31" s="138" t="s">
        <v>183</v>
      </c>
      <c r="S31" s="118">
        <v>1057</v>
      </c>
      <c r="T31" s="117">
        <v>1055</v>
      </c>
      <c r="U31" s="124"/>
      <c r="V31" s="125">
        <v>648</v>
      </c>
      <c r="W31" s="128"/>
    </row>
    <row r="32" spans="18:23" ht="13.5">
      <c r="R32" s="139"/>
      <c r="S32" s="140">
        <f>SUM(S31:T31)</f>
        <v>2112</v>
      </c>
      <c r="T32" s="141"/>
      <c r="U32" s="122" t="s">
        <v>196</v>
      </c>
      <c r="V32" s="123">
        <v>648</v>
      </c>
      <c r="W32" s="27" t="s">
        <v>195</v>
      </c>
    </row>
    <row r="33" spans="18:23" ht="13.5">
      <c r="R33" s="138" t="s">
        <v>184</v>
      </c>
      <c r="S33" s="118">
        <v>1103</v>
      </c>
      <c r="T33" s="117">
        <v>1181</v>
      </c>
      <c r="U33" s="124"/>
      <c r="V33" s="125">
        <v>668</v>
      </c>
      <c r="W33" s="128"/>
    </row>
    <row r="34" spans="18:23" ht="13.5">
      <c r="R34" s="139"/>
      <c r="S34" s="140">
        <f>SUM(S33:T33)</f>
        <v>2284</v>
      </c>
      <c r="T34" s="141"/>
      <c r="U34" s="122" t="s">
        <v>196</v>
      </c>
      <c r="V34" s="123">
        <v>667</v>
      </c>
      <c r="W34" s="27" t="s">
        <v>195</v>
      </c>
    </row>
    <row r="35" spans="18:23" ht="13.5">
      <c r="R35" s="138" t="s">
        <v>185</v>
      </c>
      <c r="S35" s="118">
        <v>417</v>
      </c>
      <c r="T35" s="117">
        <v>376</v>
      </c>
      <c r="U35" s="124"/>
      <c r="V35" s="125">
        <v>235</v>
      </c>
      <c r="W35" s="128"/>
    </row>
    <row r="36" spans="18:23" ht="13.5">
      <c r="R36" s="139"/>
      <c r="S36" s="140">
        <f>SUM(S35:T35)</f>
        <v>793</v>
      </c>
      <c r="T36" s="141"/>
      <c r="U36" s="122" t="s">
        <v>196</v>
      </c>
      <c r="V36" s="123">
        <v>235</v>
      </c>
      <c r="W36" s="27" t="s">
        <v>195</v>
      </c>
    </row>
    <row r="37" spans="18:23" ht="13.5">
      <c r="R37" s="138" t="s">
        <v>186</v>
      </c>
      <c r="S37" s="118">
        <v>837</v>
      </c>
      <c r="T37" s="117">
        <v>851</v>
      </c>
      <c r="U37" s="124"/>
      <c r="V37" s="125">
        <v>500</v>
      </c>
      <c r="W37" s="128"/>
    </row>
    <row r="38" spans="18:23" ht="13.5">
      <c r="R38" s="139"/>
      <c r="S38" s="140">
        <f>SUM(S37:T37)</f>
        <v>1688</v>
      </c>
      <c r="T38" s="141"/>
      <c r="U38" s="122" t="s">
        <v>196</v>
      </c>
      <c r="V38" s="123">
        <v>500</v>
      </c>
      <c r="W38" s="27" t="s">
        <v>195</v>
      </c>
    </row>
    <row r="39" spans="18:23" ht="13.5">
      <c r="R39" s="138" t="s">
        <v>187</v>
      </c>
      <c r="S39" s="118">
        <v>152</v>
      </c>
      <c r="T39" s="117">
        <v>142</v>
      </c>
      <c r="U39" s="124"/>
      <c r="V39" s="125">
        <v>64</v>
      </c>
      <c r="W39" s="128"/>
    </row>
    <row r="40" spans="18:23" ht="13.5">
      <c r="R40" s="139"/>
      <c r="S40" s="140">
        <f>SUM(S39:T39)</f>
        <v>294</v>
      </c>
      <c r="T40" s="141"/>
      <c r="U40" s="122" t="s">
        <v>194</v>
      </c>
      <c r="V40" s="123">
        <v>64</v>
      </c>
      <c r="W40" s="27" t="s">
        <v>195</v>
      </c>
    </row>
    <row r="41" spans="18:23" ht="13.5">
      <c r="R41" s="138" t="s">
        <v>188</v>
      </c>
      <c r="S41" s="118">
        <v>201</v>
      </c>
      <c r="T41" s="117">
        <v>217</v>
      </c>
      <c r="U41" s="124"/>
      <c r="V41" s="125">
        <v>91</v>
      </c>
      <c r="W41" s="128"/>
    </row>
    <row r="42" spans="18:23" ht="13.5">
      <c r="R42" s="139"/>
      <c r="S42" s="140">
        <f>SUM(S41:T41)</f>
        <v>418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705</v>
      </c>
      <c r="T43" s="117">
        <v>687</v>
      </c>
      <c r="U43" s="124"/>
      <c r="V43" s="125">
        <v>435</v>
      </c>
      <c r="W43" s="128"/>
    </row>
    <row r="44" spans="18:23" ht="13.5">
      <c r="R44" s="139"/>
      <c r="S44" s="140">
        <f>SUM(S43:T43)</f>
        <v>1392</v>
      </c>
      <c r="T44" s="141"/>
      <c r="U44" s="122" t="s">
        <v>194</v>
      </c>
      <c r="V44" s="123">
        <v>431</v>
      </c>
      <c r="W44" s="27" t="s">
        <v>195</v>
      </c>
    </row>
    <row r="45" spans="18:23" ht="13.5">
      <c r="R45" s="138" t="s">
        <v>190</v>
      </c>
      <c r="S45" s="118">
        <v>318</v>
      </c>
      <c r="T45" s="117">
        <v>331</v>
      </c>
      <c r="U45" s="124"/>
      <c r="V45" s="125">
        <v>191</v>
      </c>
      <c r="W45" s="128"/>
    </row>
    <row r="46" spans="18:23" ht="13.5">
      <c r="R46" s="139"/>
      <c r="S46" s="140">
        <f>SUM(S45:T45)</f>
        <v>649</v>
      </c>
      <c r="T46" s="141"/>
      <c r="U46" s="122" t="s">
        <v>196</v>
      </c>
      <c r="V46" s="123">
        <v>191</v>
      </c>
      <c r="W46" s="27" t="s">
        <v>195</v>
      </c>
    </row>
    <row r="47" spans="18:23" ht="13.5">
      <c r="R47" s="138" t="s">
        <v>191</v>
      </c>
      <c r="S47" s="118">
        <v>214</v>
      </c>
      <c r="T47" s="117">
        <v>227</v>
      </c>
      <c r="U47" s="124"/>
      <c r="V47" s="125">
        <v>97</v>
      </c>
      <c r="W47" s="128"/>
    </row>
    <row r="48" spans="18:23" ht="13.5">
      <c r="R48" s="139"/>
      <c r="S48" s="140">
        <f>SUM(S47:T47)</f>
        <v>441</v>
      </c>
      <c r="T48" s="141"/>
      <c r="U48" s="122" t="s">
        <v>196</v>
      </c>
      <c r="V48" s="123">
        <v>97</v>
      </c>
      <c r="W48" s="27" t="s">
        <v>195</v>
      </c>
    </row>
    <row r="49" spans="18:23" ht="13.5">
      <c r="R49" s="138" t="s">
        <v>192</v>
      </c>
      <c r="S49" s="118">
        <v>119</v>
      </c>
      <c r="T49" s="117">
        <v>112</v>
      </c>
      <c r="U49" s="124"/>
      <c r="V49" s="125">
        <v>52</v>
      </c>
      <c r="W49" s="128"/>
    </row>
    <row r="50" spans="18:23" ht="13.5">
      <c r="R50" s="139"/>
      <c r="S50" s="140">
        <f>SUM(S49:T49)</f>
        <v>231</v>
      </c>
      <c r="T50" s="141"/>
      <c r="U50" s="122" t="s">
        <v>196</v>
      </c>
      <c r="V50" s="123">
        <v>52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16822</v>
      </c>
      <c r="T51" s="117">
        <f>SUM(T7+T9+T11+T13+T15+T17+T19+T21+T23+T25+T27+T29+T31+T33+T35+T37+T39+T41+T43+T45+T47+T49)</f>
        <v>16634</v>
      </c>
      <c r="U51" s="124"/>
      <c r="V51" s="125">
        <f>SUM(V7+V9+V11+V13+V15+V17+V19+V21+V23+V25+V27+V29+V31+V33+V35+V37+V39+V41+V43+V45+V47+V49)</f>
        <v>10390</v>
      </c>
      <c r="W51" s="128"/>
    </row>
    <row r="52" spans="18:23" ht="14.25" thickBot="1">
      <c r="R52" s="142"/>
      <c r="S52" s="143">
        <f>SUM(S51:T51)</f>
        <v>33456</v>
      </c>
      <c r="T52" s="144"/>
      <c r="U52" s="127" t="s">
        <v>194</v>
      </c>
      <c r="V52" s="126">
        <f>SUM(V8+V10+V12+V14+V16+V18+V20+V22+V24+V26+V28+V30+V32+V34+V36+V38+V40+V42+V44+V46+V48+V50)</f>
        <v>10092</v>
      </c>
      <c r="W52" s="52" t="s">
        <v>195</v>
      </c>
    </row>
  </sheetData>
  <mergeCells count="49">
    <mergeCell ref="R49:R50"/>
    <mergeCell ref="S50:T50"/>
    <mergeCell ref="R51:R52"/>
    <mergeCell ref="S52:T52"/>
    <mergeCell ref="R45:R46"/>
    <mergeCell ref="S46:T46"/>
    <mergeCell ref="R47:R48"/>
    <mergeCell ref="S48:T48"/>
    <mergeCell ref="R41:R42"/>
    <mergeCell ref="S42:T42"/>
    <mergeCell ref="R43:R44"/>
    <mergeCell ref="S44:T44"/>
    <mergeCell ref="R37:R38"/>
    <mergeCell ref="S38:T38"/>
    <mergeCell ref="R39:R40"/>
    <mergeCell ref="S40:T40"/>
    <mergeCell ref="R33:R34"/>
    <mergeCell ref="S34:T34"/>
    <mergeCell ref="R35:R36"/>
    <mergeCell ref="S36:T36"/>
    <mergeCell ref="R29:R30"/>
    <mergeCell ref="S30:T30"/>
    <mergeCell ref="R31:R32"/>
    <mergeCell ref="S32:T32"/>
    <mergeCell ref="R25:R26"/>
    <mergeCell ref="S26:T26"/>
    <mergeCell ref="R27:R28"/>
    <mergeCell ref="S28:T28"/>
    <mergeCell ref="R21:R22"/>
    <mergeCell ref="S22:T22"/>
    <mergeCell ref="R23:R24"/>
    <mergeCell ref="S24:T24"/>
    <mergeCell ref="R17:R18"/>
    <mergeCell ref="S18:T18"/>
    <mergeCell ref="R19:R20"/>
    <mergeCell ref="S20:T20"/>
    <mergeCell ref="R13:R14"/>
    <mergeCell ref="S14:T14"/>
    <mergeCell ref="R15:R16"/>
    <mergeCell ref="S16:T16"/>
    <mergeCell ref="R9:R10"/>
    <mergeCell ref="S10:T10"/>
    <mergeCell ref="R11:R12"/>
    <mergeCell ref="S12:T12"/>
    <mergeCell ref="R4:W4"/>
    <mergeCell ref="U5:W6"/>
    <mergeCell ref="S6:T6"/>
    <mergeCell ref="R7:R8"/>
    <mergeCell ref="S8:T8"/>
  </mergeCells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2"/>
  <sheetViews>
    <sheetView showGridLines="0" workbookViewId="0" topLeftCell="A1">
      <selection activeCell="B4" sqref="B4"/>
    </sheetView>
  </sheetViews>
  <sheetFormatPr defaultColWidth="8.796875" defaultRowHeight="14.25"/>
  <cols>
    <col min="1" max="1" width="8.09765625" style="0" customWidth="1"/>
    <col min="3" max="3" width="1.390625" style="0" customWidth="1"/>
    <col min="4" max="4" width="4.8984375" style="0" customWidth="1"/>
    <col min="5" max="5" width="1.390625" style="0" customWidth="1"/>
    <col min="6" max="6" width="3.09765625" style="0" customWidth="1"/>
    <col min="7" max="7" width="1.69921875" style="0" customWidth="1"/>
    <col min="8" max="8" width="6.19921875" style="0" customWidth="1"/>
    <col min="9" max="12" width="5.59765625" style="0" customWidth="1"/>
    <col min="13" max="13" width="1.390625" style="0" customWidth="1"/>
    <col min="14" max="14" width="4.8984375" style="0" customWidth="1"/>
    <col min="15" max="15" width="1.390625" style="0" customWidth="1"/>
    <col min="16" max="16" width="3.09765625" style="0" customWidth="1"/>
    <col min="17" max="17" width="1.59765625" style="0" customWidth="1"/>
    <col min="18" max="18" width="8.59765625" style="0" customWidth="1"/>
    <col min="19" max="20" width="6.5" style="0" bestFit="1" customWidth="1"/>
    <col min="21" max="21" width="1.203125" style="0" customWidth="1"/>
    <col min="22" max="22" width="6.5" style="0" bestFit="1" customWidth="1"/>
    <col min="23" max="23" width="1.390625" style="0" customWidth="1"/>
  </cols>
  <sheetData>
    <row r="1" spans="1:18" ht="13.5">
      <c r="A1" s="1" t="s">
        <v>205</v>
      </c>
      <c r="B1" s="30"/>
      <c r="D1" s="36"/>
      <c r="H1" s="1" t="s">
        <v>10</v>
      </c>
      <c r="I1" s="16"/>
      <c r="N1" s="30"/>
      <c r="R1" t="s">
        <v>49</v>
      </c>
    </row>
    <row r="2" spans="1:18" ht="14.25" thickBot="1">
      <c r="A2" s="2" t="s">
        <v>9</v>
      </c>
      <c r="B2" s="30"/>
      <c r="C2" t="s">
        <v>7</v>
      </c>
      <c r="D2" s="36"/>
      <c r="I2" s="16"/>
      <c r="N2" s="30"/>
      <c r="R2" s="53" t="s">
        <v>50</v>
      </c>
    </row>
    <row r="3" spans="1:15" ht="14.25" thickBot="1">
      <c r="A3" s="8" t="s">
        <v>1</v>
      </c>
      <c r="B3" s="41">
        <f>SUM(B4:B5)</f>
        <v>33483</v>
      </c>
      <c r="C3" s="9" t="s">
        <v>5</v>
      </c>
      <c r="D3" s="37">
        <f>B3-'９月'!B3</f>
        <v>27</v>
      </c>
      <c r="E3" s="10" t="s">
        <v>6</v>
      </c>
      <c r="F3" t="str">
        <f>IF(D3=0,"",IF(D3&gt;0,"↑","↓"))</f>
        <v>↑</v>
      </c>
      <c r="H3" s="96" t="s">
        <v>11</v>
      </c>
      <c r="I3" s="17" t="s">
        <v>21</v>
      </c>
      <c r="J3" s="17" t="s">
        <v>19</v>
      </c>
      <c r="K3" s="17" t="s">
        <v>20</v>
      </c>
      <c r="L3" s="17" t="s">
        <v>22</v>
      </c>
      <c r="M3" s="9" t="s">
        <v>7</v>
      </c>
      <c r="N3" s="32"/>
      <c r="O3" s="10"/>
    </row>
    <row r="4" spans="1:23" ht="13.5">
      <c r="A4" s="15" t="s">
        <v>2</v>
      </c>
      <c r="B4" s="31">
        <f>B10+B16</f>
        <v>16833</v>
      </c>
      <c r="C4" s="7" t="s">
        <v>5</v>
      </c>
      <c r="D4" s="38">
        <f>B4-'９月'!B4</f>
        <v>11</v>
      </c>
      <c r="E4" s="11" t="s">
        <v>6</v>
      </c>
      <c r="F4" t="str">
        <f>IF(D4=0,"",IF(D4&gt;0,"↑","↓"))</f>
        <v>↑</v>
      </c>
      <c r="H4" s="15" t="s">
        <v>12</v>
      </c>
      <c r="I4" s="4">
        <f>I13+I22</f>
        <v>0</v>
      </c>
      <c r="J4" s="4">
        <f>J13+J22</f>
        <v>17</v>
      </c>
      <c r="K4" s="4">
        <f aca="true" t="shared" si="0" ref="K4:K10">K13+K22</f>
        <v>19</v>
      </c>
      <c r="L4" s="3">
        <f>SUM(J4:K4)</f>
        <v>36</v>
      </c>
      <c r="M4" s="7" t="s">
        <v>5</v>
      </c>
      <c r="N4" s="33">
        <f>L4-'９月'!L4</f>
        <v>4</v>
      </c>
      <c r="O4" s="11" t="s">
        <v>6</v>
      </c>
      <c r="P4" t="str">
        <f aca="true" t="shared" si="1" ref="P4:P10">IF(N4=0,"",IF(N4&gt;0,"↑","↓"))</f>
        <v>↑</v>
      </c>
      <c r="R4" s="148" t="s">
        <v>168</v>
      </c>
      <c r="S4" s="149"/>
      <c r="T4" s="149"/>
      <c r="U4" s="149"/>
      <c r="V4" s="150"/>
      <c r="W4" s="151"/>
    </row>
    <row r="5" spans="1:23" ht="13.5">
      <c r="A5" s="15" t="s">
        <v>3</v>
      </c>
      <c r="B5" s="31">
        <f>B11+B17</f>
        <v>16650</v>
      </c>
      <c r="C5" s="6" t="s">
        <v>5</v>
      </c>
      <c r="D5" s="39">
        <f>B5-'９月'!B5</f>
        <v>16</v>
      </c>
      <c r="E5" s="27" t="s">
        <v>6</v>
      </c>
      <c r="F5" t="str">
        <f>IF(D5=0,"",IF(D5&gt;0,"↑","↓"))</f>
        <v>↑</v>
      </c>
      <c r="H5" s="15" t="s">
        <v>13</v>
      </c>
      <c r="I5" s="4">
        <f aca="true" t="shared" si="2" ref="I5:J10">I14+I23</f>
        <v>2</v>
      </c>
      <c r="J5" s="4">
        <f t="shared" si="2"/>
        <v>11</v>
      </c>
      <c r="K5" s="4">
        <f t="shared" si="0"/>
        <v>7</v>
      </c>
      <c r="L5" s="3">
        <f aca="true" t="shared" si="3" ref="L5:L10">SUM(J5:K5)</f>
        <v>18</v>
      </c>
      <c r="M5" s="7" t="s">
        <v>5</v>
      </c>
      <c r="N5" s="33">
        <f>L5-'９月'!L5</f>
        <v>4</v>
      </c>
      <c r="O5" s="11" t="s">
        <v>6</v>
      </c>
      <c r="P5" t="str">
        <f t="shared" si="1"/>
        <v>↑</v>
      </c>
      <c r="R5" s="114"/>
      <c r="S5" s="119" t="s">
        <v>166</v>
      </c>
      <c r="T5" s="115" t="s">
        <v>167</v>
      </c>
      <c r="U5" s="152" t="s">
        <v>170</v>
      </c>
      <c r="V5" s="153"/>
      <c r="W5" s="154"/>
    </row>
    <row r="6" spans="1:23" ht="14.25" thickBot="1">
      <c r="A6" s="12" t="s">
        <v>4</v>
      </c>
      <c r="B6" s="42">
        <f>B12+B18</f>
        <v>10395</v>
      </c>
      <c r="C6" s="13" t="s">
        <v>5</v>
      </c>
      <c r="D6" s="40">
        <f>B6-'９月'!B6</f>
        <v>5</v>
      </c>
      <c r="E6" s="14" t="s">
        <v>6</v>
      </c>
      <c r="F6" t="str">
        <f>IF(D6=0,"",IF(D6&gt;0,"↑","↓"))</f>
        <v>↑</v>
      </c>
      <c r="H6" s="15" t="s">
        <v>14</v>
      </c>
      <c r="I6" s="4">
        <f t="shared" si="2"/>
        <v>38</v>
      </c>
      <c r="J6" s="4">
        <f t="shared" si="2"/>
        <v>38</v>
      </c>
      <c r="K6" s="4">
        <f t="shared" si="0"/>
        <v>45</v>
      </c>
      <c r="L6" s="3">
        <f t="shared" si="3"/>
        <v>83</v>
      </c>
      <c r="M6" s="7" t="s">
        <v>5</v>
      </c>
      <c r="N6" s="33">
        <f>L6-'９月'!L6</f>
        <v>-88</v>
      </c>
      <c r="O6" s="11" t="s">
        <v>6</v>
      </c>
      <c r="P6" t="str">
        <f t="shared" si="1"/>
        <v>↓</v>
      </c>
      <c r="R6" s="113"/>
      <c r="S6" s="158" t="s">
        <v>169</v>
      </c>
      <c r="T6" s="141"/>
      <c r="U6" s="155"/>
      <c r="V6" s="156"/>
      <c r="W6" s="157"/>
    </row>
    <row r="7" spans="2:23" ht="13.5">
      <c r="B7" s="30"/>
      <c r="D7" s="36"/>
      <c r="H7" s="15" t="s">
        <v>15</v>
      </c>
      <c r="I7" s="4">
        <f t="shared" si="2"/>
        <v>32</v>
      </c>
      <c r="J7" s="4">
        <f t="shared" si="2"/>
        <v>33</v>
      </c>
      <c r="K7" s="4">
        <f t="shared" si="0"/>
        <v>41</v>
      </c>
      <c r="L7" s="3">
        <f t="shared" si="3"/>
        <v>74</v>
      </c>
      <c r="M7" s="7" t="s">
        <v>5</v>
      </c>
      <c r="N7" s="33">
        <f>L7-'９月'!L7</f>
        <v>-47</v>
      </c>
      <c r="O7" s="11" t="s">
        <v>6</v>
      </c>
      <c r="P7" t="str">
        <f t="shared" si="1"/>
        <v>↓</v>
      </c>
      <c r="R7" s="138" t="s">
        <v>171</v>
      </c>
      <c r="S7" s="118">
        <v>121</v>
      </c>
      <c r="T7" s="116">
        <v>149</v>
      </c>
      <c r="U7" s="120"/>
      <c r="V7" s="121">
        <v>65</v>
      </c>
      <c r="W7" s="128"/>
    </row>
    <row r="8" spans="1:23" ht="14.25" thickBot="1">
      <c r="A8" s="2" t="s">
        <v>0</v>
      </c>
      <c r="B8" s="30"/>
      <c r="C8" t="s">
        <v>7</v>
      </c>
      <c r="D8" s="36"/>
      <c r="H8" s="15" t="s">
        <v>16</v>
      </c>
      <c r="I8" s="4">
        <f t="shared" si="2"/>
        <v>7</v>
      </c>
      <c r="J8" s="4">
        <f t="shared" si="2"/>
        <v>0</v>
      </c>
      <c r="K8" s="4">
        <f t="shared" si="0"/>
        <v>1</v>
      </c>
      <c r="L8" s="3">
        <f t="shared" si="3"/>
        <v>1</v>
      </c>
      <c r="M8" s="7" t="s">
        <v>5</v>
      </c>
      <c r="N8" s="33">
        <f>L8-'９月'!L8</f>
        <v>1</v>
      </c>
      <c r="O8" s="11" t="s">
        <v>6</v>
      </c>
      <c r="P8" t="str">
        <f t="shared" si="1"/>
        <v>↑</v>
      </c>
      <c r="R8" s="139"/>
      <c r="S8" s="158">
        <f>SUM(S7:T7)</f>
        <v>270</v>
      </c>
      <c r="T8" s="141"/>
      <c r="U8" s="122" t="s">
        <v>194</v>
      </c>
      <c r="V8" s="123">
        <v>65</v>
      </c>
      <c r="W8" s="27" t="s">
        <v>195</v>
      </c>
    </row>
    <row r="9" spans="1:23" ht="14.25" thickBot="1">
      <c r="A9" s="8" t="s">
        <v>1</v>
      </c>
      <c r="B9" s="41">
        <f>SUM(B10:B11)</f>
        <v>33127</v>
      </c>
      <c r="C9" s="9" t="s">
        <v>5</v>
      </c>
      <c r="D9" s="37">
        <f>B9-'９月'!B9</f>
        <v>19</v>
      </c>
      <c r="E9" s="10" t="s">
        <v>6</v>
      </c>
      <c r="F9" t="str">
        <f>IF(D9=0,"",IF(D9&gt;0,"↑","↓"))</f>
        <v>↑</v>
      </c>
      <c r="H9" s="97" t="s">
        <v>17</v>
      </c>
      <c r="I9" s="25">
        <f t="shared" si="2"/>
        <v>6</v>
      </c>
      <c r="J9" s="25">
        <f t="shared" si="2"/>
        <v>0</v>
      </c>
      <c r="K9" s="25">
        <f t="shared" si="0"/>
        <v>1</v>
      </c>
      <c r="L9" s="19">
        <f t="shared" si="3"/>
        <v>1</v>
      </c>
      <c r="M9" s="5" t="s">
        <v>5</v>
      </c>
      <c r="N9" s="34">
        <f>L9-'９月'!L9</f>
        <v>-11</v>
      </c>
      <c r="O9" s="20" t="s">
        <v>6</v>
      </c>
      <c r="P9" t="str">
        <f t="shared" si="1"/>
        <v>↓</v>
      </c>
      <c r="R9" s="138" t="s">
        <v>172</v>
      </c>
      <c r="S9" s="118">
        <v>188</v>
      </c>
      <c r="T9" s="117">
        <v>196</v>
      </c>
      <c r="U9" s="124"/>
      <c r="V9" s="125">
        <v>94</v>
      </c>
      <c r="W9" s="128"/>
    </row>
    <row r="10" spans="1:23" ht="14.25" thickBot="1">
      <c r="A10" s="15" t="s">
        <v>2</v>
      </c>
      <c r="B10" s="31">
        <f>'９月'!B10+'１０月'!J19</f>
        <v>16649</v>
      </c>
      <c r="C10" s="7" t="s">
        <v>5</v>
      </c>
      <c r="D10" s="38">
        <f>B10-'９月'!B10</f>
        <v>11</v>
      </c>
      <c r="E10" s="11" t="s">
        <v>6</v>
      </c>
      <c r="F10" t="str">
        <f>IF(D10=0,"",IF(D10&gt;0,"↑","↓"))</f>
        <v>↑</v>
      </c>
      <c r="H10" s="98" t="s">
        <v>18</v>
      </c>
      <c r="I10" s="26">
        <f t="shared" si="2"/>
        <v>5</v>
      </c>
      <c r="J10" s="26">
        <f t="shared" si="2"/>
        <v>11</v>
      </c>
      <c r="K10" s="26">
        <f t="shared" si="0"/>
        <v>16</v>
      </c>
      <c r="L10" s="21">
        <f t="shared" si="3"/>
        <v>27</v>
      </c>
      <c r="M10" s="23" t="s">
        <v>5</v>
      </c>
      <c r="N10" s="35">
        <f>L10-'９月'!L10</f>
        <v>-29</v>
      </c>
      <c r="O10" s="24" t="s">
        <v>6</v>
      </c>
      <c r="P10" t="str">
        <f t="shared" si="1"/>
        <v>↓</v>
      </c>
      <c r="R10" s="139"/>
      <c r="S10" s="140">
        <f>SUM(S9:T9)</f>
        <v>384</v>
      </c>
      <c r="T10" s="141"/>
      <c r="U10" s="122" t="s">
        <v>194</v>
      </c>
      <c r="V10" s="123">
        <v>94</v>
      </c>
      <c r="W10" s="27" t="s">
        <v>195</v>
      </c>
    </row>
    <row r="11" spans="1:23" ht="14.25" thickBot="1">
      <c r="A11" s="15" t="s">
        <v>3</v>
      </c>
      <c r="B11" s="31">
        <f>'９月'!B11+'１０月'!K19</f>
        <v>16478</v>
      </c>
      <c r="C11" s="7" t="s">
        <v>5</v>
      </c>
      <c r="D11" s="39">
        <f>B11-'９月'!B11</f>
        <v>8</v>
      </c>
      <c r="E11" s="11" t="s">
        <v>6</v>
      </c>
      <c r="F11" t="str">
        <f>IF(D11=0,"",IF(D11&gt;0,"↑","↓"))</f>
        <v>↑</v>
      </c>
      <c r="H11" s="58"/>
      <c r="I11" s="16"/>
      <c r="N11" s="30"/>
      <c r="R11" s="138" t="s">
        <v>173</v>
      </c>
      <c r="S11" s="118">
        <v>1357</v>
      </c>
      <c r="T11" s="117">
        <v>1300</v>
      </c>
      <c r="U11" s="124"/>
      <c r="V11" s="125">
        <v>939</v>
      </c>
      <c r="W11" s="128"/>
    </row>
    <row r="12" spans="1:23" ht="14.25" thickBot="1">
      <c r="A12" s="12" t="s">
        <v>4</v>
      </c>
      <c r="B12" s="42">
        <f>'９月'!B12+'１０月'!I19</f>
        <v>10156</v>
      </c>
      <c r="C12" s="13" t="s">
        <v>5</v>
      </c>
      <c r="D12" s="40">
        <f>B12-'９月'!B12</f>
        <v>1</v>
      </c>
      <c r="E12" s="14" t="s">
        <v>6</v>
      </c>
      <c r="F12" t="str">
        <f>IF(D12=0,"",IF(D12&gt;0,"↑","↓"))</f>
        <v>↑</v>
      </c>
      <c r="H12" s="96" t="s">
        <v>23</v>
      </c>
      <c r="I12" s="17" t="s">
        <v>21</v>
      </c>
      <c r="J12" s="17" t="s">
        <v>19</v>
      </c>
      <c r="K12" s="17" t="s">
        <v>20</v>
      </c>
      <c r="L12" s="17" t="s">
        <v>22</v>
      </c>
      <c r="M12" s="9" t="s">
        <v>7</v>
      </c>
      <c r="N12" s="32"/>
      <c r="O12" s="10"/>
      <c r="R12" s="139"/>
      <c r="S12" s="140">
        <f>SUM(S11:T11)</f>
        <v>2657</v>
      </c>
      <c r="T12" s="141"/>
      <c r="U12" s="122" t="s">
        <v>194</v>
      </c>
      <c r="V12" s="123">
        <v>661</v>
      </c>
      <c r="W12" s="27" t="s">
        <v>195</v>
      </c>
    </row>
    <row r="13" spans="2:23" ht="13.5">
      <c r="B13" s="30"/>
      <c r="D13" s="36"/>
      <c r="H13" s="15" t="s">
        <v>12</v>
      </c>
      <c r="I13" s="28">
        <v>0</v>
      </c>
      <c r="J13" s="28">
        <v>17</v>
      </c>
      <c r="K13" s="28">
        <v>19</v>
      </c>
      <c r="L13" s="3">
        <f>SUM(J13:K13)</f>
        <v>36</v>
      </c>
      <c r="M13" s="7" t="s">
        <v>5</v>
      </c>
      <c r="N13" s="33">
        <f>L13-'９月'!L13</f>
        <v>5</v>
      </c>
      <c r="O13" s="11" t="s">
        <v>6</v>
      </c>
      <c r="P13" t="str">
        <f aca="true" t="shared" si="4" ref="P13:P19">IF(N13=0,"",IF(N13&gt;0,"↑","↓"))</f>
        <v>↑</v>
      </c>
      <c r="R13" s="138" t="s">
        <v>174</v>
      </c>
      <c r="S13" s="118">
        <v>2051</v>
      </c>
      <c r="T13" s="117">
        <v>2002</v>
      </c>
      <c r="U13" s="124"/>
      <c r="V13" s="125">
        <v>1185</v>
      </c>
      <c r="W13" s="128"/>
    </row>
    <row r="14" spans="1:23" ht="14.25" thickBot="1">
      <c r="A14" s="2" t="s">
        <v>8</v>
      </c>
      <c r="B14" s="30"/>
      <c r="C14" t="s">
        <v>7</v>
      </c>
      <c r="D14" s="36"/>
      <c r="H14" s="15" t="s">
        <v>13</v>
      </c>
      <c r="I14" s="28">
        <v>2</v>
      </c>
      <c r="J14" s="28">
        <v>11</v>
      </c>
      <c r="K14" s="28">
        <v>7</v>
      </c>
      <c r="L14" s="3">
        <f aca="true" t="shared" si="5" ref="L14:L19">SUM(J14:K14)</f>
        <v>18</v>
      </c>
      <c r="M14" s="7" t="s">
        <v>5</v>
      </c>
      <c r="N14" s="33">
        <f>L14-'９月'!L14</f>
        <v>4</v>
      </c>
      <c r="O14" s="11" t="s">
        <v>6</v>
      </c>
      <c r="P14" t="str">
        <f t="shared" si="4"/>
        <v>↑</v>
      </c>
      <c r="R14" s="139"/>
      <c r="S14" s="140">
        <f>SUM(S13:T13)</f>
        <v>4053</v>
      </c>
      <c r="T14" s="141"/>
      <c r="U14" s="122" t="s">
        <v>194</v>
      </c>
      <c r="V14" s="123">
        <v>1185</v>
      </c>
      <c r="W14" s="27" t="s">
        <v>195</v>
      </c>
    </row>
    <row r="15" spans="1:23" ht="13.5">
      <c r="A15" s="8" t="s">
        <v>1</v>
      </c>
      <c r="B15" s="41">
        <f>SUM(B16:B17)</f>
        <v>356</v>
      </c>
      <c r="C15" s="9" t="s">
        <v>5</v>
      </c>
      <c r="D15" s="37">
        <f>B15-'９月'!B15</f>
        <v>8</v>
      </c>
      <c r="E15" s="10" t="s">
        <v>6</v>
      </c>
      <c r="F15" t="str">
        <f>IF(D15=0,"",IF(D15&gt;0,"↑","↓"))</f>
        <v>↑</v>
      </c>
      <c r="H15" s="15" t="s">
        <v>14</v>
      </c>
      <c r="I15" s="28">
        <v>29</v>
      </c>
      <c r="J15" s="28">
        <v>33</v>
      </c>
      <c r="K15" s="28">
        <v>35</v>
      </c>
      <c r="L15" s="3">
        <f t="shared" si="5"/>
        <v>68</v>
      </c>
      <c r="M15" s="7" t="s">
        <v>5</v>
      </c>
      <c r="N15" s="33">
        <f>L15-'９月'!L15</f>
        <v>-95</v>
      </c>
      <c r="O15" s="11" t="s">
        <v>6</v>
      </c>
      <c r="P15" t="str">
        <f t="shared" si="4"/>
        <v>↓</v>
      </c>
      <c r="R15" s="138" t="s">
        <v>175</v>
      </c>
      <c r="S15" s="118">
        <v>507</v>
      </c>
      <c r="T15" s="117">
        <v>505</v>
      </c>
      <c r="U15" s="124"/>
      <c r="V15" s="125">
        <v>296</v>
      </c>
      <c r="W15" s="128"/>
    </row>
    <row r="16" spans="1:23" ht="13.5">
      <c r="A16" s="15" t="s">
        <v>2</v>
      </c>
      <c r="B16" s="31">
        <f>'９月'!B16+'１０月'!J28</f>
        <v>184</v>
      </c>
      <c r="C16" s="7" t="s">
        <v>5</v>
      </c>
      <c r="D16" s="38">
        <f>B16-'９月'!B16</f>
        <v>0</v>
      </c>
      <c r="E16" s="11" t="s">
        <v>6</v>
      </c>
      <c r="F16">
        <f>IF(D16=0,"",IF(D16&gt;0,"↑","↓"))</f>
      </c>
      <c r="H16" s="15" t="s">
        <v>15</v>
      </c>
      <c r="I16" s="28">
        <v>27</v>
      </c>
      <c r="J16" s="28">
        <v>28</v>
      </c>
      <c r="K16" s="28">
        <v>40</v>
      </c>
      <c r="L16" s="3">
        <f t="shared" si="5"/>
        <v>68</v>
      </c>
      <c r="M16" s="7" t="s">
        <v>5</v>
      </c>
      <c r="N16" s="33">
        <f>L16-'９月'!L16</f>
        <v>-50</v>
      </c>
      <c r="O16" s="11" t="s">
        <v>6</v>
      </c>
      <c r="P16" t="str">
        <f t="shared" si="4"/>
        <v>↓</v>
      </c>
      <c r="R16" s="139"/>
      <c r="S16" s="140">
        <f>SUM(S15:T15)</f>
        <v>1012</v>
      </c>
      <c r="T16" s="141"/>
      <c r="U16" s="122" t="s">
        <v>194</v>
      </c>
      <c r="V16" s="123">
        <v>296</v>
      </c>
      <c r="W16" s="27" t="s">
        <v>195</v>
      </c>
    </row>
    <row r="17" spans="1:23" ht="13.5">
      <c r="A17" s="15" t="s">
        <v>3</v>
      </c>
      <c r="B17" s="31">
        <f>'９月'!B17+'１０月'!K28</f>
        <v>172</v>
      </c>
      <c r="C17" s="7" t="s">
        <v>5</v>
      </c>
      <c r="D17" s="39">
        <f>B17-'９月'!B17</f>
        <v>8</v>
      </c>
      <c r="E17" s="11" t="s">
        <v>6</v>
      </c>
      <c r="F17" t="str">
        <f>IF(D17=0,"",IF(D17&gt;0,"↑","↓"))</f>
        <v>↑</v>
      </c>
      <c r="H17" s="15" t="s">
        <v>16</v>
      </c>
      <c r="I17" s="28">
        <v>7</v>
      </c>
      <c r="J17" s="28">
        <v>0</v>
      </c>
      <c r="K17" s="28">
        <v>1</v>
      </c>
      <c r="L17" s="3">
        <f t="shared" si="5"/>
        <v>1</v>
      </c>
      <c r="M17" s="7" t="s">
        <v>5</v>
      </c>
      <c r="N17" s="33">
        <f>L17-'９月'!L17</f>
        <v>1</v>
      </c>
      <c r="O17" s="11" t="s">
        <v>6</v>
      </c>
      <c r="P17" t="str">
        <f t="shared" si="4"/>
        <v>↑</v>
      </c>
      <c r="R17" s="138" t="s">
        <v>176</v>
      </c>
      <c r="S17" s="118">
        <v>1263</v>
      </c>
      <c r="T17" s="117">
        <v>1293</v>
      </c>
      <c r="U17" s="124"/>
      <c r="V17" s="125">
        <v>761</v>
      </c>
      <c r="W17" s="128"/>
    </row>
    <row r="18" spans="1:23" ht="14.25" thickBot="1">
      <c r="A18" s="12" t="s">
        <v>4</v>
      </c>
      <c r="B18" s="42">
        <f>'９月'!B18+'１０月'!I28</f>
        <v>239</v>
      </c>
      <c r="C18" s="13" t="s">
        <v>5</v>
      </c>
      <c r="D18" s="40">
        <f>B18-'９月'!B18</f>
        <v>4</v>
      </c>
      <c r="E18" s="14" t="s">
        <v>6</v>
      </c>
      <c r="F18" t="str">
        <f>IF(D18=0,"",IF(D18&gt;0,"↑","↓"))</f>
        <v>↑</v>
      </c>
      <c r="H18" s="97" t="s">
        <v>17</v>
      </c>
      <c r="I18" s="29">
        <v>6</v>
      </c>
      <c r="J18" s="29">
        <v>0</v>
      </c>
      <c r="K18" s="29">
        <v>0</v>
      </c>
      <c r="L18" s="19">
        <f t="shared" si="5"/>
        <v>0</v>
      </c>
      <c r="M18" s="5" t="s">
        <v>5</v>
      </c>
      <c r="N18" s="34">
        <f>L18-'９月'!L18</f>
        <v>0</v>
      </c>
      <c r="O18" s="20" t="s">
        <v>6</v>
      </c>
      <c r="P18">
        <f t="shared" si="4"/>
      </c>
      <c r="R18" s="139"/>
      <c r="S18" s="140">
        <f>SUM(S17:T17)</f>
        <v>2556</v>
      </c>
      <c r="T18" s="141"/>
      <c r="U18" s="122" t="s">
        <v>196</v>
      </c>
      <c r="V18" s="123">
        <v>756</v>
      </c>
      <c r="W18" s="27" t="s">
        <v>195</v>
      </c>
    </row>
    <row r="19" spans="2:23" ht="14.25" thickBot="1">
      <c r="B19" s="30"/>
      <c r="D19" s="36"/>
      <c r="H19" s="98" t="s">
        <v>18</v>
      </c>
      <c r="I19" s="26">
        <f>I13-I14+I15-I16+I17-I18</f>
        <v>1</v>
      </c>
      <c r="J19" s="26">
        <f>J13-J14+J15-J16+J17-J18</f>
        <v>11</v>
      </c>
      <c r="K19" s="26">
        <f>K13-K14+K15-K16+K17-K18</f>
        <v>8</v>
      </c>
      <c r="L19" s="21">
        <f t="shared" si="5"/>
        <v>19</v>
      </c>
      <c r="M19" s="22" t="s">
        <v>5</v>
      </c>
      <c r="N19" s="35">
        <f>L19-'９月'!L19</f>
        <v>-43</v>
      </c>
      <c r="O19" s="24" t="s">
        <v>6</v>
      </c>
      <c r="P19" t="str">
        <f t="shared" si="4"/>
        <v>↓</v>
      </c>
      <c r="R19" s="138" t="s">
        <v>177</v>
      </c>
      <c r="S19" s="118">
        <v>2416</v>
      </c>
      <c r="T19" s="117">
        <v>2403</v>
      </c>
      <c r="U19" s="124"/>
      <c r="V19" s="125">
        <v>1530</v>
      </c>
      <c r="W19" s="128"/>
    </row>
    <row r="20" spans="2:23" ht="14.25" thickBot="1">
      <c r="B20" s="30"/>
      <c r="D20" s="36"/>
      <c r="H20" s="58"/>
      <c r="I20" s="16"/>
      <c r="N20" s="30"/>
      <c r="R20" s="139"/>
      <c r="S20" s="140">
        <f>SUM(S19:T19)</f>
        <v>4819</v>
      </c>
      <c r="T20" s="141"/>
      <c r="U20" s="122" t="s">
        <v>194</v>
      </c>
      <c r="V20" s="123">
        <v>1530</v>
      </c>
      <c r="W20" s="27" t="s">
        <v>195</v>
      </c>
    </row>
    <row r="21" spans="2:23" ht="13.5">
      <c r="B21" s="30"/>
      <c r="D21" s="36"/>
      <c r="H21" s="96" t="s">
        <v>24</v>
      </c>
      <c r="I21" s="17" t="s">
        <v>21</v>
      </c>
      <c r="J21" s="17" t="s">
        <v>19</v>
      </c>
      <c r="K21" s="17" t="s">
        <v>20</v>
      </c>
      <c r="L21" s="17" t="s">
        <v>22</v>
      </c>
      <c r="M21" s="9" t="s">
        <v>7</v>
      </c>
      <c r="N21" s="32"/>
      <c r="O21" s="10"/>
      <c r="R21" s="138" t="s">
        <v>178</v>
      </c>
      <c r="S21" s="118">
        <v>86</v>
      </c>
      <c r="T21" s="117">
        <v>97</v>
      </c>
      <c r="U21" s="124"/>
      <c r="V21" s="125">
        <v>44</v>
      </c>
      <c r="W21" s="128"/>
    </row>
    <row r="22" spans="2:23" ht="13.5">
      <c r="B22" s="30"/>
      <c r="D22" s="36"/>
      <c r="H22" s="15" t="s">
        <v>12</v>
      </c>
      <c r="I22" s="28">
        <v>0</v>
      </c>
      <c r="J22" s="28">
        <v>0</v>
      </c>
      <c r="K22" s="28">
        <v>0</v>
      </c>
      <c r="L22" s="3">
        <f>SUM(J22:K22)</f>
        <v>0</v>
      </c>
      <c r="M22" s="7" t="s">
        <v>5</v>
      </c>
      <c r="N22" s="33">
        <f>L22-'９月'!L22</f>
        <v>-1</v>
      </c>
      <c r="O22" s="11" t="s">
        <v>6</v>
      </c>
      <c r="P22" t="str">
        <f aca="true" t="shared" si="6" ref="P22:P28">IF(N22=0,"",IF(N22&gt;0,"↑","↓"))</f>
        <v>↓</v>
      </c>
      <c r="R22" s="139"/>
      <c r="S22" s="140">
        <f>SUM(S21:T21)</f>
        <v>183</v>
      </c>
      <c r="T22" s="141"/>
      <c r="U22" s="122" t="s">
        <v>196</v>
      </c>
      <c r="V22" s="123">
        <v>44</v>
      </c>
      <c r="W22" s="27" t="s">
        <v>195</v>
      </c>
    </row>
    <row r="23" spans="2:23" ht="13.5">
      <c r="B23" s="30"/>
      <c r="D23" s="36"/>
      <c r="H23" s="15" t="s">
        <v>13</v>
      </c>
      <c r="I23" s="28">
        <v>0</v>
      </c>
      <c r="J23" s="28">
        <v>0</v>
      </c>
      <c r="K23" s="28">
        <v>0</v>
      </c>
      <c r="L23" s="3">
        <f aca="true" t="shared" si="7" ref="L23:L28">SUM(J23:K23)</f>
        <v>0</v>
      </c>
      <c r="M23" s="7" t="s">
        <v>5</v>
      </c>
      <c r="N23" s="33">
        <f>L23-'９月'!L23</f>
        <v>0</v>
      </c>
      <c r="O23" s="11" t="s">
        <v>6</v>
      </c>
      <c r="P23">
        <f t="shared" si="6"/>
      </c>
      <c r="R23" s="138" t="s">
        <v>179</v>
      </c>
      <c r="S23" s="118">
        <v>1056</v>
      </c>
      <c r="T23" s="117">
        <v>1036</v>
      </c>
      <c r="U23" s="124"/>
      <c r="V23" s="125">
        <v>711</v>
      </c>
      <c r="W23" s="128"/>
    </row>
    <row r="24" spans="2:23" ht="13.5">
      <c r="B24" s="30"/>
      <c r="D24" s="36"/>
      <c r="H24" s="15" t="s">
        <v>14</v>
      </c>
      <c r="I24" s="28">
        <v>9</v>
      </c>
      <c r="J24" s="28">
        <v>5</v>
      </c>
      <c r="K24" s="28">
        <v>10</v>
      </c>
      <c r="L24" s="3">
        <f t="shared" si="7"/>
        <v>15</v>
      </c>
      <c r="M24" s="7" t="s">
        <v>5</v>
      </c>
      <c r="N24" s="33">
        <f>L24-'９月'!L24</f>
        <v>7</v>
      </c>
      <c r="O24" s="11" t="s">
        <v>6</v>
      </c>
      <c r="P24" t="str">
        <f t="shared" si="6"/>
        <v>↑</v>
      </c>
      <c r="R24" s="139"/>
      <c r="S24" s="140">
        <f>SUM(S23:T23)</f>
        <v>2092</v>
      </c>
      <c r="T24" s="141"/>
      <c r="U24" s="122" t="s">
        <v>194</v>
      </c>
      <c r="V24" s="123">
        <v>711</v>
      </c>
      <c r="W24" s="27" t="s">
        <v>195</v>
      </c>
    </row>
    <row r="25" spans="2:23" ht="13.5">
      <c r="B25" s="30"/>
      <c r="D25" s="36"/>
      <c r="H25" s="15" t="s">
        <v>15</v>
      </c>
      <c r="I25" s="28">
        <v>5</v>
      </c>
      <c r="J25" s="28">
        <v>5</v>
      </c>
      <c r="K25" s="28">
        <v>1</v>
      </c>
      <c r="L25" s="3">
        <f t="shared" si="7"/>
        <v>6</v>
      </c>
      <c r="M25" s="7" t="s">
        <v>5</v>
      </c>
      <c r="N25" s="33">
        <f>L25-'９月'!L25</f>
        <v>3</v>
      </c>
      <c r="O25" s="11" t="s">
        <v>6</v>
      </c>
      <c r="P25" t="str">
        <f t="shared" si="6"/>
        <v>↑</v>
      </c>
      <c r="R25" s="138" t="s">
        <v>180</v>
      </c>
      <c r="S25" s="118">
        <v>444</v>
      </c>
      <c r="T25" s="117">
        <v>461</v>
      </c>
      <c r="U25" s="124"/>
      <c r="V25" s="125">
        <v>240</v>
      </c>
      <c r="W25" s="128"/>
    </row>
    <row r="26" spans="2:23" ht="13.5">
      <c r="B26" s="30"/>
      <c r="D26" s="36"/>
      <c r="H26" s="15" t="s">
        <v>16</v>
      </c>
      <c r="I26" s="28">
        <v>0</v>
      </c>
      <c r="J26" s="28">
        <v>0</v>
      </c>
      <c r="K26" s="28">
        <v>0</v>
      </c>
      <c r="L26" s="3">
        <f t="shared" si="7"/>
        <v>0</v>
      </c>
      <c r="M26" s="7" t="s">
        <v>5</v>
      </c>
      <c r="N26" s="33">
        <f>L26-'９月'!L26</f>
        <v>0</v>
      </c>
      <c r="O26" s="11" t="s">
        <v>6</v>
      </c>
      <c r="P26">
        <f t="shared" si="6"/>
      </c>
      <c r="R26" s="145"/>
      <c r="S26" s="146">
        <f>SUM(S25:T25)</f>
        <v>905</v>
      </c>
      <c r="T26" s="147"/>
      <c r="U26" s="122" t="s">
        <v>196</v>
      </c>
      <c r="V26" s="123">
        <v>240</v>
      </c>
      <c r="W26" s="27" t="s">
        <v>195</v>
      </c>
    </row>
    <row r="27" spans="2:23" ht="14.25" thickBot="1">
      <c r="B27" s="30"/>
      <c r="D27" s="36"/>
      <c r="H27" s="97" t="s">
        <v>17</v>
      </c>
      <c r="I27" s="29">
        <v>0</v>
      </c>
      <c r="J27" s="29">
        <v>0</v>
      </c>
      <c r="K27" s="29">
        <v>1</v>
      </c>
      <c r="L27" s="19">
        <f t="shared" si="7"/>
        <v>1</v>
      </c>
      <c r="M27" s="5" t="s">
        <v>5</v>
      </c>
      <c r="N27" s="34">
        <f>L27-'９月'!L27</f>
        <v>-11</v>
      </c>
      <c r="O27" s="20" t="s">
        <v>6</v>
      </c>
      <c r="P27" t="str">
        <f t="shared" si="6"/>
        <v>↓</v>
      </c>
      <c r="R27" s="138" t="s">
        <v>181</v>
      </c>
      <c r="S27" s="118">
        <v>1838</v>
      </c>
      <c r="T27" s="117">
        <v>1649</v>
      </c>
      <c r="U27" s="124"/>
      <c r="V27" s="125">
        <v>1307</v>
      </c>
      <c r="W27" s="128"/>
    </row>
    <row r="28" spans="2:23" ht="14.25" thickBot="1">
      <c r="B28" s="30"/>
      <c r="D28" s="36"/>
      <c r="H28" s="98" t="s">
        <v>18</v>
      </c>
      <c r="I28" s="26">
        <f>I22-I23+I24-I25+I26-I27</f>
        <v>4</v>
      </c>
      <c r="J28" s="26">
        <f>J22-J23+J24-J25+J26-J27</f>
        <v>0</v>
      </c>
      <c r="K28" s="26">
        <f>K22-K23+K24-K25+K26-K27</f>
        <v>8</v>
      </c>
      <c r="L28" s="21">
        <f t="shared" si="7"/>
        <v>8</v>
      </c>
      <c r="M28" s="22" t="s">
        <v>5</v>
      </c>
      <c r="N28" s="35">
        <f>L28-'９月'!L28</f>
        <v>14</v>
      </c>
      <c r="O28" s="24" t="s">
        <v>6</v>
      </c>
      <c r="P28" t="str">
        <f t="shared" si="6"/>
        <v>↑</v>
      </c>
      <c r="R28" s="139"/>
      <c r="S28" s="140">
        <f>SUM(S27:T27)</f>
        <v>3487</v>
      </c>
      <c r="T28" s="141"/>
      <c r="U28" s="122" t="s">
        <v>194</v>
      </c>
      <c r="V28" s="123">
        <v>1301</v>
      </c>
      <c r="W28" s="27" t="s">
        <v>195</v>
      </c>
    </row>
    <row r="29" spans="18:23" ht="13.5">
      <c r="R29" s="138" t="s">
        <v>182</v>
      </c>
      <c r="S29" s="118">
        <v>390</v>
      </c>
      <c r="T29" s="117">
        <v>385</v>
      </c>
      <c r="U29" s="124"/>
      <c r="V29" s="125">
        <v>246</v>
      </c>
      <c r="W29" s="128"/>
    </row>
    <row r="30" spans="18:23" ht="13.5">
      <c r="R30" s="139"/>
      <c r="S30" s="140">
        <f>SUM(S29:T29)</f>
        <v>775</v>
      </c>
      <c r="T30" s="141"/>
      <c r="U30" s="122" t="s">
        <v>196</v>
      </c>
      <c r="V30" s="123">
        <v>246</v>
      </c>
      <c r="W30" s="27" t="s">
        <v>195</v>
      </c>
    </row>
    <row r="31" spans="18:23" ht="13.5">
      <c r="R31" s="138" t="s">
        <v>183</v>
      </c>
      <c r="S31" s="118">
        <v>1060</v>
      </c>
      <c r="T31" s="117">
        <v>1054</v>
      </c>
      <c r="U31" s="124"/>
      <c r="V31" s="125">
        <v>648</v>
      </c>
      <c r="W31" s="128"/>
    </row>
    <row r="32" spans="18:23" ht="13.5">
      <c r="R32" s="139"/>
      <c r="S32" s="140">
        <f>SUM(S31:T31)</f>
        <v>2114</v>
      </c>
      <c r="T32" s="141"/>
      <c r="U32" s="122" t="s">
        <v>196</v>
      </c>
      <c r="V32" s="123">
        <v>648</v>
      </c>
      <c r="W32" s="27" t="s">
        <v>195</v>
      </c>
    </row>
    <row r="33" spans="18:23" ht="13.5">
      <c r="R33" s="138" t="s">
        <v>184</v>
      </c>
      <c r="S33" s="118">
        <v>1104</v>
      </c>
      <c r="T33" s="117">
        <v>1180</v>
      </c>
      <c r="U33" s="124"/>
      <c r="V33" s="125">
        <v>668</v>
      </c>
      <c r="W33" s="128"/>
    </row>
    <row r="34" spans="18:23" ht="13.5">
      <c r="R34" s="139"/>
      <c r="S34" s="140">
        <f>SUM(S33:T33)</f>
        <v>2284</v>
      </c>
      <c r="T34" s="141"/>
      <c r="U34" s="122" t="s">
        <v>196</v>
      </c>
      <c r="V34" s="123">
        <v>667</v>
      </c>
      <c r="W34" s="27" t="s">
        <v>195</v>
      </c>
    </row>
    <row r="35" spans="18:23" ht="13.5">
      <c r="R35" s="138" t="s">
        <v>185</v>
      </c>
      <c r="S35" s="118">
        <v>417</v>
      </c>
      <c r="T35" s="117">
        <v>375</v>
      </c>
      <c r="U35" s="124"/>
      <c r="V35" s="125">
        <v>233</v>
      </c>
      <c r="W35" s="128"/>
    </row>
    <row r="36" spans="18:23" ht="13.5">
      <c r="R36" s="139"/>
      <c r="S36" s="140">
        <f>SUM(S35:T35)</f>
        <v>792</v>
      </c>
      <c r="T36" s="141"/>
      <c r="U36" s="122" t="s">
        <v>196</v>
      </c>
      <c r="V36" s="123">
        <v>233</v>
      </c>
      <c r="W36" s="27" t="s">
        <v>195</v>
      </c>
    </row>
    <row r="37" spans="18:23" ht="13.5">
      <c r="R37" s="138" t="s">
        <v>186</v>
      </c>
      <c r="S37" s="118">
        <v>834</v>
      </c>
      <c r="T37" s="117">
        <v>852</v>
      </c>
      <c r="U37" s="124"/>
      <c r="V37" s="125">
        <v>499</v>
      </c>
      <c r="W37" s="128"/>
    </row>
    <row r="38" spans="18:23" ht="13.5">
      <c r="R38" s="139"/>
      <c r="S38" s="140">
        <f>SUM(S37:T37)</f>
        <v>1686</v>
      </c>
      <c r="T38" s="141"/>
      <c r="U38" s="122" t="s">
        <v>196</v>
      </c>
      <c r="V38" s="123">
        <v>499</v>
      </c>
      <c r="W38" s="27" t="s">
        <v>195</v>
      </c>
    </row>
    <row r="39" spans="18:23" ht="13.5">
      <c r="R39" s="138" t="s">
        <v>187</v>
      </c>
      <c r="S39" s="118">
        <v>152</v>
      </c>
      <c r="T39" s="117">
        <v>142</v>
      </c>
      <c r="U39" s="124"/>
      <c r="V39" s="125">
        <v>64</v>
      </c>
      <c r="W39" s="128"/>
    </row>
    <row r="40" spans="18:23" ht="13.5">
      <c r="R40" s="139"/>
      <c r="S40" s="140">
        <f>SUM(S39:T39)</f>
        <v>294</v>
      </c>
      <c r="T40" s="141"/>
      <c r="U40" s="122" t="s">
        <v>194</v>
      </c>
      <c r="V40" s="123">
        <v>64</v>
      </c>
      <c r="W40" s="27" t="s">
        <v>195</v>
      </c>
    </row>
    <row r="41" spans="18:23" ht="13.5">
      <c r="R41" s="138" t="s">
        <v>188</v>
      </c>
      <c r="S41" s="118">
        <v>201</v>
      </c>
      <c r="T41" s="117">
        <v>217</v>
      </c>
      <c r="U41" s="124"/>
      <c r="V41" s="125">
        <v>91</v>
      </c>
      <c r="W41" s="128"/>
    </row>
    <row r="42" spans="18:23" ht="13.5">
      <c r="R42" s="139"/>
      <c r="S42" s="140">
        <f>SUM(S41:T41)</f>
        <v>418</v>
      </c>
      <c r="T42" s="141"/>
      <c r="U42" s="122" t="s">
        <v>196</v>
      </c>
      <c r="V42" s="123">
        <v>91</v>
      </c>
      <c r="W42" s="27" t="s">
        <v>195</v>
      </c>
    </row>
    <row r="43" spans="18:23" ht="13.5">
      <c r="R43" s="138" t="s">
        <v>189</v>
      </c>
      <c r="S43" s="118">
        <v>701</v>
      </c>
      <c r="T43" s="117">
        <v>684</v>
      </c>
      <c r="U43" s="124"/>
      <c r="V43" s="125">
        <v>434</v>
      </c>
      <c r="W43" s="128"/>
    </row>
    <row r="44" spans="18:23" ht="13.5">
      <c r="R44" s="139"/>
      <c r="S44" s="140">
        <f>SUM(S43:T43)</f>
        <v>1385</v>
      </c>
      <c r="T44" s="141"/>
      <c r="U44" s="122" t="s">
        <v>194</v>
      </c>
      <c r="V44" s="123">
        <v>430</v>
      </c>
      <c r="W44" s="27" t="s">
        <v>195</v>
      </c>
    </row>
    <row r="45" spans="18:23" ht="13.5">
      <c r="R45" s="138" t="s">
        <v>190</v>
      </c>
      <c r="S45" s="118">
        <v>315</v>
      </c>
      <c r="T45" s="117">
        <v>331</v>
      </c>
      <c r="U45" s="124"/>
      <c r="V45" s="125">
        <v>191</v>
      </c>
      <c r="W45" s="128"/>
    </row>
    <row r="46" spans="18:23" ht="13.5">
      <c r="R46" s="139"/>
      <c r="S46" s="140">
        <f>SUM(S45:T45)</f>
        <v>646</v>
      </c>
      <c r="T46" s="141"/>
      <c r="U46" s="122" t="s">
        <v>196</v>
      </c>
      <c r="V46" s="123">
        <v>191</v>
      </c>
      <c r="W46" s="27" t="s">
        <v>195</v>
      </c>
    </row>
    <row r="47" spans="18:23" ht="13.5">
      <c r="R47" s="138" t="s">
        <v>191</v>
      </c>
      <c r="S47" s="118">
        <v>213</v>
      </c>
      <c r="T47" s="117">
        <v>228</v>
      </c>
      <c r="U47" s="124"/>
      <c r="V47" s="125">
        <v>97</v>
      </c>
      <c r="W47" s="128"/>
    </row>
    <row r="48" spans="18:23" ht="13.5">
      <c r="R48" s="139"/>
      <c r="S48" s="140">
        <f>SUM(S47:T47)</f>
        <v>441</v>
      </c>
      <c r="T48" s="141"/>
      <c r="U48" s="122" t="s">
        <v>196</v>
      </c>
      <c r="V48" s="123">
        <v>97</v>
      </c>
      <c r="W48" s="27" t="s">
        <v>195</v>
      </c>
    </row>
    <row r="49" spans="18:23" ht="13.5">
      <c r="R49" s="138" t="s">
        <v>192</v>
      </c>
      <c r="S49" s="118">
        <v>119</v>
      </c>
      <c r="T49" s="117">
        <v>111</v>
      </c>
      <c r="U49" s="124"/>
      <c r="V49" s="125">
        <v>52</v>
      </c>
      <c r="W49" s="128"/>
    </row>
    <row r="50" spans="18:23" ht="13.5">
      <c r="R50" s="139"/>
      <c r="S50" s="140">
        <f>SUM(S49:T49)</f>
        <v>230</v>
      </c>
      <c r="T50" s="141"/>
      <c r="U50" s="122" t="s">
        <v>196</v>
      </c>
      <c r="V50" s="123">
        <v>52</v>
      </c>
      <c r="W50" s="27" t="s">
        <v>195</v>
      </c>
    </row>
    <row r="51" spans="18:23" ht="13.5">
      <c r="R51" s="138" t="s">
        <v>193</v>
      </c>
      <c r="S51" s="118">
        <f>SUM(S7+S9+S11+S13+S15+S17+S19+S21+S23+S25+S27+S29+S31+S33+S35+S37+S39+S41+S43+S45+S47+S49)</f>
        <v>16833</v>
      </c>
      <c r="T51" s="117">
        <f>SUM(T7+T9+T11+T13+T15+T17+T19+T21+T23+T25+T27+T29+T31+T33+T35+T37+T39+T41+T43+T45+T47+T49)</f>
        <v>16650</v>
      </c>
      <c r="U51" s="124"/>
      <c r="V51" s="125">
        <f>SUM(V7+V9+V11+V13+V15+V17+V19+V21+V23+V25+V27+V29+V31+V33+V35+V37+V39+V41+V43+V45+V47+V49)</f>
        <v>10395</v>
      </c>
      <c r="W51" s="128"/>
    </row>
    <row r="52" spans="18:23" ht="14.25" thickBot="1">
      <c r="R52" s="142"/>
      <c r="S52" s="143">
        <f>SUM(S51:T51)</f>
        <v>33483</v>
      </c>
      <c r="T52" s="144"/>
      <c r="U52" s="127" t="s">
        <v>194</v>
      </c>
      <c r="V52" s="126">
        <f>SUM(V8+V10+V12+V14+V16+V18+V20+V22+V24+V26+V28+V30+V32+V34+V36+V38+V40+V42+V44+V46+V48+V50)</f>
        <v>10101</v>
      </c>
      <c r="W52" s="52" t="s">
        <v>195</v>
      </c>
    </row>
  </sheetData>
  <mergeCells count="49">
    <mergeCell ref="R4:W4"/>
    <mergeCell ref="U5:W6"/>
    <mergeCell ref="S6:T6"/>
    <mergeCell ref="R7:R8"/>
    <mergeCell ref="S8:T8"/>
    <mergeCell ref="R9:R10"/>
    <mergeCell ref="S10:T10"/>
    <mergeCell ref="R11:R12"/>
    <mergeCell ref="S12:T12"/>
    <mergeCell ref="R13:R14"/>
    <mergeCell ref="S14:T14"/>
    <mergeCell ref="R15:R16"/>
    <mergeCell ref="S16:T16"/>
    <mergeCell ref="R17:R18"/>
    <mergeCell ref="S18:T18"/>
    <mergeCell ref="R19:R20"/>
    <mergeCell ref="S20:T20"/>
    <mergeCell ref="R21:R22"/>
    <mergeCell ref="S22:T22"/>
    <mergeCell ref="R23:R24"/>
    <mergeCell ref="S24:T24"/>
    <mergeCell ref="R25:R26"/>
    <mergeCell ref="S26:T26"/>
    <mergeCell ref="R27:R28"/>
    <mergeCell ref="S28:T28"/>
    <mergeCell ref="R29:R30"/>
    <mergeCell ref="S30:T30"/>
    <mergeCell ref="R31:R32"/>
    <mergeCell ref="S32:T32"/>
    <mergeCell ref="R33:R34"/>
    <mergeCell ref="S34:T34"/>
    <mergeCell ref="R35:R36"/>
    <mergeCell ref="S36:T36"/>
    <mergeCell ref="R37:R38"/>
    <mergeCell ref="S38:T38"/>
    <mergeCell ref="R39:R40"/>
    <mergeCell ref="S40:T40"/>
    <mergeCell ref="R41:R42"/>
    <mergeCell ref="S42:T42"/>
    <mergeCell ref="R43:R44"/>
    <mergeCell ref="S44:T44"/>
    <mergeCell ref="R45:R46"/>
    <mergeCell ref="S46:T46"/>
    <mergeCell ref="R47:R48"/>
    <mergeCell ref="S48:T48"/>
    <mergeCell ref="R49:R50"/>
    <mergeCell ref="S50:T50"/>
    <mergeCell ref="R51:R52"/>
    <mergeCell ref="S52:T52"/>
  </mergeCells>
  <hyperlinks>
    <hyperlink ref="R2" location="目次!A1" display="目次!A1"/>
  </hyperlinks>
  <printOptions/>
  <pageMargins left="0.75" right="0.75" top="1" bottom="1" header="0.512" footer="0.51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幸田町</dc:creator>
  <cp:keywords/>
  <dc:description/>
  <cp:lastModifiedBy>Tsuzuki_Mikihiro</cp:lastModifiedBy>
  <cp:lastPrinted>2000-04-14T08:00:47Z</cp:lastPrinted>
  <dcterms:created xsi:type="dcterms:W3CDTF">1998-05-19T00:01:10Z</dcterms:created>
  <dcterms:modified xsi:type="dcterms:W3CDTF">2007-03-26T07:51:36Z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