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20520" windowHeight="8070" tabRatio="655" firstSheet="1" activeTab="13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31.4.1)" sheetId="15" r:id="rId15"/>
    <sheet name="ピラミッド(Ｒ1.10.1) " sheetId="16" r:id="rId16"/>
  </sheets>
  <externalReferences>
    <externalReference r:id="rId19"/>
  </externalReferences>
  <definedNames>
    <definedName name="_xlnm.Print_Area" localSheetId="8">'１０月'!$A$1:$AB$54</definedName>
    <definedName name="_xlnm.Print_Area" localSheetId="9">'１１月'!$A$1:$AB$54</definedName>
    <definedName name="_xlnm.Print_Area" localSheetId="10">'１２月'!$A$1:$AB$54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'４月'!$A$1:$AB$54</definedName>
    <definedName name="_xlnm.Print_Area" localSheetId="3">'５月'!$A$1:$AB$54</definedName>
    <definedName name="_xlnm.Print_Area" localSheetId="4">'６月'!$A$1:$AB$54</definedName>
    <definedName name="_xlnm.Print_Area" localSheetId="5">'７月'!$A$1:$AB$54</definedName>
    <definedName name="_xlnm.Print_Area" localSheetId="6">'８月'!$A$1:$AB$54</definedName>
    <definedName name="_xlnm.Print_Area" localSheetId="7">'９月'!$A$1:$AB$54</definedName>
    <definedName name="_xlnm.Print_Area" localSheetId="14">'ピラミッド(H31.4.1)'!$A$1:$M$119</definedName>
    <definedName name="_xlnm.Print_Area" localSheetId="15">'ピラミッド(Ｒ1.10.1) '!$A$1:$M$119</definedName>
    <definedName name="_xlnm.Print_Area" localSheetId="1">'前年度末'!$A$1:$AB$54</definedName>
    <definedName name="女" localSheetId="14">'ピラミッド(H31.4.1)'!$S$12:$T$52</definedName>
    <definedName name="女" localSheetId="15">'ピラミッド(Ｒ1.10.1) '!$S$12:$T$52</definedName>
    <definedName name="女" localSheetId="1">'[1]ピラミッド(H30.4.1)'!$S$12:$T$51</definedName>
    <definedName name="女">#REF!</definedName>
    <definedName name="女人数" localSheetId="14">'ピラミッド(H31.4.1)'!$H$12:$H$117</definedName>
    <definedName name="女人数" localSheetId="15">'ピラミッド(Ｒ1.10.1) '!$H$12:$H$117</definedName>
    <definedName name="女人数">#REF!</definedName>
    <definedName name="男" localSheetId="14">'ピラミッド(H31.4.1)'!$P$12:$Q$52</definedName>
    <definedName name="男" localSheetId="15">'ピラミッド(Ｒ1.10.1) '!$P$12:$Q$52</definedName>
    <definedName name="男" localSheetId="1">'[1]ピラミッド(H30.4.1)'!$P$12:$Q$51</definedName>
    <definedName name="男">#REF!</definedName>
    <definedName name="男人数" localSheetId="14">'ピラミッド(H31.4.1)'!$F$12:$F$117</definedName>
    <definedName name="男人数" localSheetId="15">'ピラミッド(Ｒ1.10.1) '!$F$12:$F$117</definedName>
    <definedName name="男人数">#REF!</definedName>
    <definedName name="年齢" localSheetId="14">'ピラミッド(H31.4.1)'!$G$12:$G$117</definedName>
    <definedName name="年齢" localSheetId="15">'ピラミッド(Ｒ1.10.1) '!$G$12:$G$117</definedName>
    <definedName name="年齢">#REF!</definedName>
  </definedNames>
  <calcPr fullCalcOnLoad="1"/>
</workbook>
</file>

<file path=xl/sharedStrings.xml><?xml version="1.0" encoding="utf-8"?>
<sst xmlns="http://schemas.openxmlformats.org/spreadsheetml/2006/main" count="3351" uniqueCount="231">
  <si>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</si>
  <si>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</si>
  <si>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</si>
  <si>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</si>
  <si>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</si>
  <si>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</si>
  <si>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</si>
  <si>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</si>
  <si>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</si>
  <si>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</si>
  <si>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</si>
  <si>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</si>
  <si>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</si>
  <si>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</si>
  <si>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</si>
  <si>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</si>
  <si>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</si>
  <si>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</si>
  <si>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</si>
  <si>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</si>
  <si>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累計(男)</t>
  </si>
  <si>
    <t>【男】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</si>
  <si>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</si>
  <si>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</si>
  <si>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</si>
  <si>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</si>
  <si>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</si>
  <si>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</si>
  <si>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</si>
  <si>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</si>
  <si>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</si>
  <si>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</si>
  <si>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</si>
  <si>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</si>
  <si>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</si>
  <si>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</si>
  <si>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</si>
  <si>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</si>
  <si>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</si>
  <si>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</si>
  <si>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</si>
  <si>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</si>
  <si>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</si>
  <si>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</si>
  <si>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</si>
  <si>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</si>
  <si>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</si>
  <si>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</si>
  <si>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</si>
  <si>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</si>
  <si>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</si>
  <si>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</si>
  <si>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</si>
  <si>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</si>
  <si>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</si>
  <si>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</si>
  <si>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</si>
  <si>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</si>
  <si>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</si>
  <si>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</si>
  <si>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</si>
  <si>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</si>
  <si>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</si>
  <si>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</si>
  <si>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</si>
  <si>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</si>
  <si>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</si>
  <si>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</si>
  <si>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</si>
  <si>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</si>
  <si>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</si>
  <si>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</si>
  <si>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</si>
  <si>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</si>
  <si>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</si>
  <si>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</si>
  <si>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</si>
  <si>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</si>
  <si>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</si>
  <si>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</si>
  <si>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</si>
  <si>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</si>
  <si>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</si>
  <si>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</si>
  <si>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</si>
  <si>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</si>
  <si>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</si>
  <si>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</si>
  <si>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</si>
  <si>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</si>
  <si>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</si>
  <si>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</si>
  <si>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</si>
  <si>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</si>
  <si>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</si>
  <si>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</si>
  <si>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</si>
  <si>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</si>
  <si>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</si>
  <si>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</si>
  <si>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</si>
  <si>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</si>
  <si>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</si>
  <si>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</si>
  <si>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</si>
  <si>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(</t>
  </si>
  <si>
    <t>)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</si>
  <si>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</si>
  <si>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</si>
  <si>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</si>
  <si>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</si>
  <si>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</si>
  <si>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</si>
  <si>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</si>
  <si>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</si>
  <si>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</si>
  <si>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</si>
  <si>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</si>
  <si>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</si>
  <si>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</si>
  <si>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</si>
  <si>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</si>
  <si>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</si>
  <si>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</si>
  <si>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</si>
  <si>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</si>
  <si>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</si>
  <si>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</si>
  <si>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</si>
  <si>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</si>
  <si>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</si>
  <si>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</si>
  <si>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</si>
  <si>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</si>
  <si>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</si>
  <si>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桜坂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</si>
  <si>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</si>
  <si>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</si>
  <si>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</si>
  <si>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</si>
  <si>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</si>
  <si>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</si>
  <si>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</si>
  <si>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</si>
  <si>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</si>
  <si>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</si>
  <si>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</si>
  <si>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</si>
  <si>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</si>
  <si>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</si>
  <si>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目次</t>
  </si>
  <si>
    <t>目次</t>
  </si>
  <si>
    <t>幸田町総人口</t>
  </si>
  <si>
    <t>累計(男)</t>
  </si>
  <si>
    <t>大字別人口集計表</t>
  </si>
  <si>
    <t>深溝</t>
  </si>
  <si>
    <t>上六栗</t>
  </si>
  <si>
    <t>外国人</t>
  </si>
  <si>
    <t>全体</t>
  </si>
  <si>
    <t>【男】</t>
  </si>
  <si>
    <t>【女】</t>
  </si>
  <si>
    <t>日本人</t>
  </si>
  <si>
    <t>外国人</t>
  </si>
  <si>
    <t>他増</t>
  </si>
  <si>
    <t>出生</t>
  </si>
  <si>
    <r>
      <rPr>
        <sz val="6"/>
        <rFont val="ＭＳ 明朝"/>
        <family val="1"/>
      </rPr>
      <t>日本人のいる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</si>
  <si>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r>
      <rPr>
        <sz val="6"/>
        <rFont val="ＭＳ 明朝"/>
        <family val="1"/>
      </rPr>
      <t>外国人のいる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</si>
  <si>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</si>
  <si>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r>
      <rPr>
        <sz val="6"/>
        <rFont val="ＭＳ 明朝"/>
        <family val="1"/>
      </rPr>
      <t xml:space="preserve">日本人のいる
</t>
    </r>
    <r>
      <rPr>
        <sz val="9"/>
        <rFont val="ＭＳ 明朝"/>
        <family val="1"/>
      </rPr>
      <t>世帯数※</t>
    </r>
  </si>
  <si>
    <t>外国人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</si>
  <si>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</si>
  <si>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</si>
  <si>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</si>
  <si>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</si>
  <si>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</si>
  <si>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</si>
  <si>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相見</t>
  </si>
  <si>
    <t>菱池</t>
  </si>
  <si>
    <t>外国人</t>
  </si>
  <si>
    <t>外国人</t>
  </si>
  <si>
    <t>)</t>
  </si>
  <si>
    <t>(</t>
  </si>
  <si>
    <t>人口総数</t>
  </si>
  <si>
    <t>)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</si>
  <si>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</si>
  <si>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【女】</t>
  </si>
  <si>
    <t>前月比</t>
  </si>
  <si>
    <t>前月中異動内容</t>
  </si>
  <si>
    <t>町全体</t>
  </si>
  <si>
    <t>世帯</t>
  </si>
  <si>
    <t>計</t>
  </si>
  <si>
    <t>死亡</t>
  </si>
  <si>
    <t>転入</t>
  </si>
  <si>
    <t>転出</t>
  </si>
  <si>
    <t>他減</t>
  </si>
  <si>
    <t>増減</t>
  </si>
  <si>
    <t>世帯数</t>
  </si>
  <si>
    <t>目次</t>
  </si>
  <si>
    <t>(</t>
  </si>
  <si>
    <t>)</t>
  </si>
  <si>
    <t>(</t>
  </si>
  <si>
    <t>(</t>
  </si>
  <si>
    <t>)</t>
  </si>
  <si>
    <t>(</t>
  </si>
  <si>
    <t>)</t>
  </si>
  <si>
    <t>(</t>
  </si>
  <si>
    <t>)</t>
  </si>
  <si>
    <t>(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</si>
  <si>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</si>
  <si>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</si>
  <si>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</si>
  <si>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</si>
  <si>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</si>
  <si>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</si>
  <si>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</si>
  <si>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</si>
  <si>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</si>
  <si>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</si>
  <si>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)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</si>
  <si>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</si>
  <si>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令和元年６月１日の人口</t>
  </si>
  <si>
    <t>令和元年７月１日の人口</t>
  </si>
  <si>
    <t>令和元年８月１日の人口</t>
  </si>
  <si>
    <t>令和元年９月１日の人口</t>
  </si>
  <si>
    <t>令和元年１０月１日の人口</t>
  </si>
  <si>
    <t>令和元年１１月１日の人口</t>
  </si>
  <si>
    <t>令和元年１２月１日の人口</t>
  </si>
  <si>
    <t>令和２年１月１日の人口</t>
  </si>
  <si>
    <t>令和２年２月１日の人口</t>
  </si>
  <si>
    <t>令和２年３月１日の人口</t>
  </si>
  <si>
    <t>令和元年10月1日現在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</si>
</sst>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53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3" xfId="49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27" xfId="49" applyFont="1" applyBorder="1" applyAlignment="1">
      <alignment horizontal="right" vertical="center"/>
    </xf>
    <xf numFmtId="10" fontId="8" fillId="0" borderId="13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43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3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3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49" applyFont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38" fontId="0" fillId="0" borderId="52" xfId="49" applyFon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2" fillId="0" borderId="0" xfId="43" applyFont="1" applyAlignment="1" applyProtection="1">
      <alignment horizontal="center" vertical="center"/>
      <protection/>
    </xf>
    <xf numFmtId="0" fontId="0" fillId="0" borderId="41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181" fontId="0" fillId="0" borderId="0" xfId="49" applyNumberFormat="1" applyFont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3" fontId="0" fillId="0" borderId="58" xfId="0" applyNumberFormat="1" applyBorder="1" applyAlignment="1">
      <alignment horizontal="right" vertical="center"/>
    </xf>
    <xf numFmtId="3" fontId="0" fillId="0" borderId="58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9" fillId="0" borderId="59" xfId="0" applyNumberFormat="1" applyFont="1" applyBorder="1" applyAlignment="1" quotePrefix="1">
      <alignment horizontal="center" vertical="center"/>
    </xf>
    <xf numFmtId="3" fontId="7" fillId="0" borderId="59" xfId="0" applyNumberFormat="1" applyFon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31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33" borderId="25" xfId="0" applyNumberFormat="1" applyFill="1" applyBorder="1" applyAlignment="1" applyProtection="1">
      <alignment horizontal="right" vertical="center"/>
      <protection locked="0"/>
    </xf>
    <xf numFmtId="3" fontId="0" fillId="33" borderId="58" xfId="0" applyNumberForma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Border="1" applyAlignment="1" applyProtection="1" quotePrefix="1">
      <alignment horizontal="center" vertical="center"/>
      <protection locked="0"/>
    </xf>
    <xf numFmtId="3" fontId="7" fillId="0" borderId="61" xfId="0" applyNumberFormat="1" applyFont="1" applyBorder="1" applyAlignment="1" applyProtection="1" quotePrefix="1">
      <alignment horizontal="center" vertical="center"/>
      <protection locked="0"/>
    </xf>
    <xf numFmtId="3" fontId="7" fillId="0" borderId="59" xfId="0" applyNumberFormat="1" applyFon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 quotePrefix="1">
      <alignment horizontal="center" vertical="center"/>
      <protection locked="0"/>
    </xf>
    <xf numFmtId="0" fontId="0" fillId="0" borderId="62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0" xfId="0" applyNumberFormat="1" applyBorder="1" applyAlignment="1">
      <alignment vertical="center"/>
    </xf>
    <xf numFmtId="182" fontId="8" fillId="0" borderId="71" xfId="0" applyNumberFormat="1" applyFont="1" applyBorder="1" applyAlignment="1">
      <alignment horizontal="center" vertical="center"/>
    </xf>
    <xf numFmtId="38" fontId="8" fillId="0" borderId="25" xfId="49" applyFont="1" applyFill="1" applyBorder="1" applyAlignment="1">
      <alignment horizontal="right" vertical="center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0" fillId="0" borderId="73" xfId="0" applyBorder="1" applyAlignment="1">
      <alignment vertical="center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quotePrefix="1">
      <alignment horizontal="center" vertical="center"/>
    </xf>
    <xf numFmtId="3" fontId="0" fillId="0" borderId="36" xfId="0" applyNumberFormat="1" applyBorder="1" applyAlignment="1" quotePrefix="1">
      <alignment horizontal="center" vertical="center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17" fillId="0" borderId="60" xfId="0" applyNumberFormat="1" applyFont="1" applyBorder="1" applyAlignment="1" applyProtection="1" quotePrefix="1">
      <alignment horizontal="center" vertical="center"/>
      <protection locked="0"/>
    </xf>
    <xf numFmtId="3" fontId="17" fillId="0" borderId="60" xfId="0" applyNumberFormat="1" applyFont="1" applyBorder="1" applyAlignment="1" quotePrefix="1">
      <alignment horizontal="center" vertical="center"/>
    </xf>
    <xf numFmtId="3" fontId="18" fillId="0" borderId="60" xfId="0" applyNumberFormat="1" applyFont="1" applyBorder="1" applyAlignment="1" quotePrefix="1">
      <alignment horizontal="center" vertical="center"/>
    </xf>
    <xf numFmtId="3" fontId="0" fillId="0" borderId="53" xfId="49" applyNumberFormat="1" applyFont="1" applyBorder="1" applyAlignment="1">
      <alignment vertical="center"/>
    </xf>
    <xf numFmtId="38" fontId="0" fillId="0" borderId="0" xfId="51" applyFont="1" applyAlignment="1">
      <alignment vertical="center"/>
    </xf>
    <xf numFmtId="38" fontId="0" fillId="0" borderId="0" xfId="51" applyFont="1" applyAlignment="1">
      <alignment horizontal="right" vertical="center"/>
    </xf>
    <xf numFmtId="38" fontId="0" fillId="0" borderId="0" xfId="51" applyFont="1" applyAlignment="1">
      <alignment horizontal="centerContinuous" vertical="center"/>
    </xf>
    <xf numFmtId="38" fontId="0" fillId="0" borderId="52" xfId="51" applyFont="1" applyBorder="1" applyAlignment="1">
      <alignment horizontal="right" vertical="center"/>
    </xf>
    <xf numFmtId="38" fontId="0" fillId="0" borderId="53" xfId="51" applyFont="1" applyBorder="1" applyAlignment="1">
      <alignment horizontal="right" vertical="center"/>
    </xf>
    <xf numFmtId="38" fontId="0" fillId="0" borderId="41" xfId="51" applyFont="1" applyBorder="1" applyAlignment="1">
      <alignment horizontal="right" vertical="center"/>
    </xf>
    <xf numFmtId="38" fontId="0" fillId="0" borderId="54" xfId="51" applyFont="1" applyBorder="1" applyAlignment="1">
      <alignment horizontal="right" vertical="center"/>
    </xf>
    <xf numFmtId="181" fontId="0" fillId="0" borderId="0" xfId="51" applyNumberFormat="1" applyFont="1" applyAlignment="1">
      <alignment vertical="center"/>
    </xf>
    <xf numFmtId="38" fontId="0" fillId="0" borderId="52" xfId="51" applyFont="1" applyBorder="1" applyAlignment="1">
      <alignment horizontal="centerContinuous" vertical="center"/>
    </xf>
    <xf numFmtId="38" fontId="0" fillId="0" borderId="53" xfId="51" applyFont="1" applyBorder="1" applyAlignment="1">
      <alignment vertical="center"/>
    </xf>
    <xf numFmtId="38" fontId="0" fillId="0" borderId="55" xfId="51" applyFont="1" applyBorder="1" applyAlignment="1">
      <alignment vertical="center"/>
    </xf>
    <xf numFmtId="38" fontId="0" fillId="0" borderId="48" xfId="51" applyFont="1" applyBorder="1" applyAlignment="1">
      <alignment vertical="center"/>
    </xf>
    <xf numFmtId="3" fontId="9" fillId="0" borderId="58" xfId="0" applyNumberFormat="1" applyFont="1" applyBorder="1" applyAlignment="1" quotePrefix="1">
      <alignment horizontal="center" vertical="center"/>
    </xf>
    <xf numFmtId="3" fontId="7" fillId="0" borderId="58" xfId="0" applyNumberFormat="1" applyFont="1" applyBorder="1" applyAlignment="1" quotePrefix="1">
      <alignment horizontal="center" vertical="center"/>
    </xf>
    <xf numFmtId="0" fontId="0" fillId="0" borderId="74" xfId="0" applyBorder="1" applyAlignment="1">
      <alignment vertical="center"/>
    </xf>
    <xf numFmtId="3" fontId="0" fillId="0" borderId="50" xfId="0" applyNumberFormat="1" applyBorder="1" applyAlignment="1">
      <alignment horizontal="right" vertical="center"/>
    </xf>
    <xf numFmtId="180" fontId="10" fillId="34" borderId="1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35" borderId="18" xfId="0" applyFill="1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3" fontId="0" fillId="0" borderId="76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left" vertical="top" wrapText="1"/>
    </xf>
    <xf numFmtId="3" fontId="0" fillId="0" borderId="78" xfId="0" applyNumberFormat="1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0" fontId="0" fillId="33" borderId="18" xfId="0" applyFill="1" applyBorder="1" applyAlignment="1">
      <alignment horizontal="distributed" vertical="center"/>
    </xf>
    <xf numFmtId="0" fontId="0" fillId="33" borderId="75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3" fontId="0" fillId="0" borderId="39" xfId="51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4" xfId="0" applyBorder="1" applyAlignment="1">
      <alignment vertical="center"/>
    </xf>
    <xf numFmtId="3" fontId="2" fillId="0" borderId="44" xfId="51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3" fontId="2" fillId="0" borderId="37" xfId="51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39" xfId="49" applyNumberFormat="1" applyFont="1" applyBorder="1" applyAlignment="1">
      <alignment vertical="center"/>
    </xf>
    <xf numFmtId="3" fontId="2" fillId="0" borderId="44" xfId="49" applyNumberFormat="1" applyFont="1" applyBorder="1" applyAlignment="1">
      <alignment vertical="center"/>
    </xf>
    <xf numFmtId="3" fontId="2" fillId="0" borderId="37" xfId="49" applyNumberFormat="1" applyFont="1" applyBorder="1" applyAlignment="1">
      <alignment vertical="center"/>
    </xf>
    <xf numFmtId="3" fontId="0" fillId="0" borderId="29" xfId="0" applyNumberFormat="1" applyBorder="1" applyAlignment="1" quotePrefix="1">
      <alignment horizontal="center" vertical="center"/>
    </xf>
    <xf numFmtId="0" fontId="0" fillId="0" borderId="60" xfId="0" applyBorder="1" applyAlignment="1">
      <alignment vertical="center"/>
    </xf>
    <xf numFmtId="0" fontId="0" fillId="0" borderId="46" xfId="0" applyBorder="1" applyAlignment="1">
      <alignment vertical="center"/>
    </xf>
    <xf numFmtId="3" fontId="9" fillId="0" borderId="76" xfId="0" applyNumberFormat="1" applyFont="1" applyBorder="1" applyAlignment="1" quotePrefix="1">
      <alignment horizontal="center" vertical="center"/>
    </xf>
    <xf numFmtId="3" fontId="9" fillId="0" borderId="77" xfId="0" applyNumberFormat="1" applyFont="1" applyBorder="1" applyAlignment="1" quotePrefix="1">
      <alignment horizontal="center" vertical="center"/>
    </xf>
    <xf numFmtId="3" fontId="2" fillId="0" borderId="52" xfId="49" applyNumberFormat="1" applyFont="1" applyBorder="1" applyAlignment="1">
      <alignment vertical="center"/>
    </xf>
    <xf numFmtId="3" fontId="2" fillId="0" borderId="62" xfId="49" applyNumberFormat="1" applyFont="1" applyBorder="1" applyAlignment="1">
      <alignment vertical="center"/>
    </xf>
    <xf numFmtId="3" fontId="0" fillId="0" borderId="53" xfId="49" applyNumberFormat="1" applyFont="1" applyBorder="1" applyAlignment="1">
      <alignment vertical="center"/>
    </xf>
    <xf numFmtId="3" fontId="0" fillId="0" borderId="64" xfId="49" applyNumberFormat="1" applyFont="1" applyBorder="1" applyAlignment="1">
      <alignment vertical="center"/>
    </xf>
    <xf numFmtId="3" fontId="2" fillId="0" borderId="54" xfId="49" applyNumberFormat="1" applyFont="1" applyBorder="1" applyAlignment="1">
      <alignment vertical="center"/>
    </xf>
    <xf numFmtId="3" fontId="2" fillId="0" borderId="66" xfId="49" applyNumberFormat="1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2" fillId="0" borderId="39" xfId="49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69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7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5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6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&#65299;&#65296;&#24180;&#24230;&#20154;&#21475;&#21205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前年度末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  <sheetName val="ピラミッド(H30.4.1)"/>
      <sheetName val="ピラミッド(H30.10.1) "/>
    </sheetNames>
    <sheetDataSet>
      <sheetData sheetId="0">
        <row r="3">
          <cell r="B3">
            <v>30</v>
          </cell>
        </row>
      </sheetData>
      <sheetData sheetId="12">
        <row r="3">
          <cell r="D3">
            <v>42041</v>
          </cell>
        </row>
        <row r="4">
          <cell r="D4">
            <v>21349</v>
          </cell>
        </row>
        <row r="5">
          <cell r="D5">
            <v>20692</v>
          </cell>
        </row>
        <row r="6">
          <cell r="D6">
            <v>15906</v>
          </cell>
        </row>
        <row r="9">
          <cell r="D9">
            <v>40767</v>
          </cell>
        </row>
        <row r="10">
          <cell r="D10">
            <v>20654</v>
          </cell>
        </row>
        <row r="11">
          <cell r="D11">
            <v>20113</v>
          </cell>
        </row>
        <row r="12">
          <cell r="D12">
            <v>15096</v>
          </cell>
        </row>
        <row r="15">
          <cell r="D15">
            <v>1274</v>
          </cell>
        </row>
        <row r="16">
          <cell r="D16">
            <v>695</v>
          </cell>
        </row>
        <row r="17">
          <cell r="D17">
            <v>579</v>
          </cell>
        </row>
        <row r="18">
          <cell r="D18">
            <v>810</v>
          </cell>
        </row>
        <row r="23">
          <cell r="F23">
            <v>34</v>
          </cell>
        </row>
        <row r="24">
          <cell r="F24">
            <v>34</v>
          </cell>
        </row>
        <row r="25">
          <cell r="F25">
            <v>243</v>
          </cell>
        </row>
        <row r="26">
          <cell r="F26">
            <v>143</v>
          </cell>
        </row>
        <row r="27">
          <cell r="F27">
            <v>0</v>
          </cell>
        </row>
        <row r="28">
          <cell r="F28">
            <v>6</v>
          </cell>
        </row>
        <row r="29">
          <cell r="F29">
            <v>94</v>
          </cell>
        </row>
        <row r="32">
          <cell r="F32">
            <v>33</v>
          </cell>
        </row>
        <row r="33">
          <cell r="F33">
            <v>34</v>
          </cell>
        </row>
        <row r="34">
          <cell r="F34">
            <v>139</v>
          </cell>
        </row>
        <row r="35">
          <cell r="F35">
            <v>119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19</v>
          </cell>
        </row>
        <row r="41">
          <cell r="F41">
            <v>1</v>
          </cell>
        </row>
        <row r="42">
          <cell r="F42">
            <v>0</v>
          </cell>
        </row>
        <row r="43">
          <cell r="F43">
            <v>104</v>
          </cell>
        </row>
        <row r="44">
          <cell r="F44">
            <v>24</v>
          </cell>
        </row>
        <row r="45">
          <cell r="F45">
            <v>0</v>
          </cell>
        </row>
        <row r="46">
          <cell r="F46">
            <v>6</v>
          </cell>
        </row>
        <row r="47">
          <cell r="F47">
            <v>75</v>
          </cell>
        </row>
      </sheetData>
      <sheetData sheetId="14">
        <row r="12">
          <cell r="P12">
            <v>0</v>
          </cell>
          <cell r="Q12" t="str">
            <v>*</v>
          </cell>
          <cell r="S12">
            <v>0</v>
          </cell>
          <cell r="T12" t="str">
            <v>*</v>
          </cell>
        </row>
        <row r="13">
          <cell r="P13">
            <v>10</v>
          </cell>
          <cell r="Q13" t="str">
            <v>**</v>
          </cell>
          <cell r="S13">
            <v>10</v>
          </cell>
          <cell r="T13" t="str">
            <v>**</v>
          </cell>
        </row>
        <row r="14">
          <cell r="P14">
            <v>20</v>
          </cell>
          <cell r="Q14" t="str">
            <v>***</v>
          </cell>
          <cell r="S14">
            <v>20</v>
          </cell>
          <cell r="T14" t="str">
            <v>***</v>
          </cell>
        </row>
        <row r="15">
          <cell r="P15">
            <v>30</v>
          </cell>
          <cell r="Q15" t="str">
            <v>****</v>
          </cell>
          <cell r="S15">
            <v>30</v>
          </cell>
          <cell r="T15" t="str">
            <v>****</v>
          </cell>
        </row>
        <row r="16">
          <cell r="P16">
            <v>40</v>
          </cell>
          <cell r="Q16" t="str">
            <v>※****</v>
          </cell>
          <cell r="S16">
            <v>40</v>
          </cell>
          <cell r="T16" t="str">
            <v>****※</v>
          </cell>
        </row>
        <row r="17">
          <cell r="P17">
            <v>50</v>
          </cell>
          <cell r="Q17" t="str">
            <v>*※****</v>
          </cell>
          <cell r="S17">
            <v>50</v>
          </cell>
          <cell r="T17" t="str">
            <v>****※*</v>
          </cell>
        </row>
        <row r="18">
          <cell r="P18">
            <v>60</v>
          </cell>
          <cell r="Q18" t="str">
            <v>**※****</v>
          </cell>
          <cell r="S18">
            <v>60</v>
          </cell>
          <cell r="T18" t="str">
            <v>****※**</v>
          </cell>
        </row>
        <row r="19">
          <cell r="P19">
            <v>70</v>
          </cell>
          <cell r="Q19" t="str">
            <v>***※****</v>
          </cell>
          <cell r="S19">
            <v>70</v>
          </cell>
          <cell r="T19" t="str">
            <v>****※***</v>
          </cell>
        </row>
        <row r="20">
          <cell r="P20">
            <v>80</v>
          </cell>
          <cell r="Q20" t="str">
            <v>****※****</v>
          </cell>
          <cell r="S20">
            <v>80</v>
          </cell>
          <cell r="T20" t="str">
            <v>****※****</v>
          </cell>
        </row>
        <row r="21">
          <cell r="P21">
            <v>90</v>
          </cell>
          <cell r="Q21" t="str">
            <v>※****※****</v>
          </cell>
          <cell r="S21">
            <v>90</v>
          </cell>
          <cell r="T21" t="str">
            <v>****※****※</v>
          </cell>
        </row>
        <row r="22">
          <cell r="P22">
            <v>100</v>
          </cell>
          <cell r="Q22" t="str">
            <v>*※****※****</v>
          </cell>
          <cell r="S22">
            <v>100</v>
          </cell>
          <cell r="T22" t="str">
            <v>****※****※*</v>
          </cell>
        </row>
        <row r="23">
          <cell r="P23">
            <v>110</v>
          </cell>
          <cell r="Q23" t="str">
            <v>**※****※****</v>
          </cell>
          <cell r="S23">
            <v>110</v>
          </cell>
          <cell r="T23" t="str">
            <v>****※****※**</v>
          </cell>
        </row>
        <row r="24">
          <cell r="P24">
            <v>120</v>
          </cell>
          <cell r="Q24" t="str">
            <v>***※****※****</v>
          </cell>
          <cell r="S24">
            <v>120</v>
          </cell>
          <cell r="T24" t="str">
            <v>****※****※***</v>
          </cell>
        </row>
        <row r="25">
          <cell r="P25">
            <v>130</v>
          </cell>
          <cell r="Q25" t="str">
            <v>****※****※****</v>
          </cell>
          <cell r="S25">
            <v>130</v>
          </cell>
          <cell r="T25" t="str">
            <v>****※****※****</v>
          </cell>
        </row>
        <row r="26">
          <cell r="P26">
            <v>140</v>
          </cell>
          <cell r="Q26" t="str">
            <v>※****※****※****</v>
          </cell>
          <cell r="S26">
            <v>140</v>
          </cell>
          <cell r="T26" t="str">
            <v>****※****※****※</v>
          </cell>
        </row>
        <row r="27">
          <cell r="P27">
            <v>150</v>
          </cell>
          <cell r="Q27" t="str">
            <v>*※****※****※****</v>
          </cell>
          <cell r="S27">
            <v>150</v>
          </cell>
          <cell r="T27" t="str">
            <v>****※****※****※*</v>
          </cell>
        </row>
        <row r="28">
          <cell r="P28">
            <v>160</v>
          </cell>
          <cell r="Q28" t="str">
            <v>**※****※****※****</v>
          </cell>
          <cell r="S28">
            <v>160</v>
          </cell>
          <cell r="T28" t="str">
            <v>****※****※****※**</v>
          </cell>
        </row>
        <row r="29">
          <cell r="P29">
            <v>170</v>
          </cell>
          <cell r="Q29" t="str">
            <v>***※****※****※****</v>
          </cell>
          <cell r="S29">
            <v>170</v>
          </cell>
          <cell r="T29" t="str">
            <v>****※****※****※***</v>
          </cell>
        </row>
        <row r="30">
          <cell r="P30">
            <v>180</v>
          </cell>
          <cell r="Q30" t="str">
            <v>****※****※****※****</v>
          </cell>
          <cell r="S30">
            <v>180</v>
          </cell>
          <cell r="T30" t="str">
            <v>****※****※****※****</v>
          </cell>
        </row>
        <row r="31">
          <cell r="P31">
            <v>190</v>
          </cell>
          <cell r="Q31" t="str">
            <v>※****※****※****※****</v>
          </cell>
          <cell r="S31">
            <v>190</v>
          </cell>
          <cell r="T31" t="str">
            <v>****※****※****※****※</v>
          </cell>
        </row>
        <row r="32">
          <cell r="P32">
            <v>200</v>
          </cell>
          <cell r="Q32" t="str">
            <v>*※****※****※****※****</v>
          </cell>
          <cell r="S32">
            <v>200</v>
          </cell>
          <cell r="T32" t="str">
            <v>****※****※****※****※*</v>
          </cell>
        </row>
        <row r="33">
          <cell r="P33">
            <v>210</v>
          </cell>
          <cell r="Q33" t="str">
            <v>**※****※****※****※****</v>
          </cell>
          <cell r="S33">
            <v>210</v>
          </cell>
          <cell r="T33" t="str">
            <v>****※****※****※****※**</v>
          </cell>
        </row>
        <row r="34">
          <cell r="P34">
            <v>220</v>
          </cell>
          <cell r="Q34" t="str">
            <v>***※****※****※****※****</v>
          </cell>
          <cell r="S34">
            <v>220</v>
          </cell>
          <cell r="T34" t="str">
            <v>****※****※****※****※***</v>
          </cell>
        </row>
        <row r="35">
          <cell r="P35">
            <v>230</v>
          </cell>
          <cell r="Q35" t="str">
            <v>****※****※****※****※****</v>
          </cell>
          <cell r="S35">
            <v>230</v>
          </cell>
          <cell r="T35" t="str">
            <v>****※****※****※****※****</v>
          </cell>
        </row>
        <row r="36">
          <cell r="P36">
            <v>240</v>
          </cell>
          <cell r="Q36" t="str">
            <v>※****※****※****※****※****</v>
          </cell>
          <cell r="S36">
            <v>240</v>
          </cell>
          <cell r="T36" t="str">
            <v>****※****※****※****※****※</v>
          </cell>
        </row>
        <row r="37">
          <cell r="P37">
            <v>250</v>
          </cell>
          <cell r="Q37" t="str">
            <v>*※****※****※****※****※****</v>
          </cell>
          <cell r="S37">
            <v>250</v>
          </cell>
          <cell r="T37" t="str">
            <v>****※****※****※****※****※*</v>
          </cell>
        </row>
        <row r="38">
          <cell r="P38">
            <v>260</v>
          </cell>
          <cell r="Q38" t="str">
            <v>**※****※****※****※****※****</v>
          </cell>
          <cell r="S38">
            <v>260</v>
          </cell>
          <cell r="T38" t="str">
            <v>****※****※****※****※****※**</v>
          </cell>
        </row>
        <row r="39">
          <cell r="P39">
            <v>270</v>
          </cell>
          <cell r="Q39" t="str">
            <v>***※****※****※****※****※****</v>
          </cell>
          <cell r="S39">
            <v>270</v>
          </cell>
          <cell r="T39" t="str">
            <v>****※****※****※****※****※***</v>
          </cell>
        </row>
        <row r="40">
          <cell r="P40">
            <v>280</v>
          </cell>
          <cell r="Q40" t="str">
            <v>****※****※****※****※****※****</v>
          </cell>
          <cell r="S40">
            <v>280</v>
          </cell>
          <cell r="T40" t="str">
            <v>****※****※****※****※****※****</v>
          </cell>
        </row>
        <row r="41">
          <cell r="P41">
            <v>290</v>
          </cell>
          <cell r="Q41" t="str">
            <v>※****※****※****※****※****※****</v>
          </cell>
          <cell r="S41">
            <v>290</v>
          </cell>
          <cell r="T41" t="str">
            <v>****※****※****※****※****※****※</v>
          </cell>
        </row>
        <row r="42">
          <cell r="P42">
            <v>300</v>
          </cell>
          <cell r="Q42" t="str">
            <v>*※****※****※****※****※****※****</v>
          </cell>
          <cell r="S42">
            <v>300</v>
          </cell>
          <cell r="T42" t="str">
            <v>****※****※****※****※****※****※*</v>
          </cell>
        </row>
        <row r="43">
          <cell r="P43">
            <v>310</v>
          </cell>
          <cell r="Q43" t="str">
            <v>**※****※****※****※****※****※****</v>
          </cell>
          <cell r="S43">
            <v>310</v>
          </cell>
          <cell r="T43" t="str">
            <v>****※****※****※****※****※****※**</v>
          </cell>
        </row>
        <row r="44">
          <cell r="P44">
            <v>320</v>
          </cell>
          <cell r="Q44" t="str">
            <v>***※****※****※****※****※****※****</v>
          </cell>
          <cell r="S44">
            <v>320</v>
          </cell>
          <cell r="T44" t="str">
            <v>****※****※****※****※****※****※***</v>
          </cell>
        </row>
        <row r="45">
          <cell r="P45">
            <v>330</v>
          </cell>
          <cell r="Q45" t="str">
            <v>****※****※****※****※****※****※****</v>
          </cell>
          <cell r="S45">
            <v>330</v>
          </cell>
          <cell r="T45" t="str">
            <v>****※****※****※****※****※****※****</v>
          </cell>
        </row>
        <row r="46">
          <cell r="P46">
            <v>340</v>
          </cell>
          <cell r="Q46" t="str">
            <v>※****※****※****※****※****※****※****</v>
          </cell>
          <cell r="S46">
            <v>340</v>
          </cell>
          <cell r="T46" t="str">
            <v>****※****※****※****※****※****※****※</v>
          </cell>
        </row>
        <row r="47">
          <cell r="P47">
            <v>350</v>
          </cell>
          <cell r="Q47" t="str">
            <v>*※****※****※****※****※****※****※****</v>
          </cell>
          <cell r="S47">
            <v>350</v>
          </cell>
          <cell r="T47" t="str">
            <v>****※****※****※****※****※****※****※*</v>
          </cell>
        </row>
        <row r="48">
          <cell r="P48">
            <v>360</v>
          </cell>
          <cell r="Q48" t="str">
            <v>**※****※****※****※****※****※****※****</v>
          </cell>
          <cell r="S48">
            <v>360</v>
          </cell>
          <cell r="T48" t="str">
            <v>****※****※****※****※****※****※****※**</v>
          </cell>
        </row>
        <row r="49">
          <cell r="P49">
            <v>370</v>
          </cell>
          <cell r="Q49" t="str">
            <v>***※****※****※****※****※****※****※****</v>
          </cell>
          <cell r="S49">
            <v>370</v>
          </cell>
          <cell r="T49" t="str">
            <v>****※****※****※****※****※****※****※***</v>
          </cell>
        </row>
        <row r="50">
          <cell r="P50">
            <v>380</v>
          </cell>
          <cell r="Q50" t="str">
            <v>****※****※****※****※****※****※****※****</v>
          </cell>
          <cell r="S50">
            <v>380</v>
          </cell>
          <cell r="T50" t="str">
            <v>****※****※****※****※****※****※****※****</v>
          </cell>
        </row>
        <row r="51">
          <cell r="P51">
            <v>390</v>
          </cell>
          <cell r="Q51" t="str">
            <v>※****※****※****※****※****※****※****※****</v>
          </cell>
          <cell r="S51">
            <v>390</v>
          </cell>
          <cell r="T51" t="str">
            <v>****※****※****※****※****※****※****※****※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zoomScalePageLayoutView="0" workbookViewId="0" topLeftCell="A1">
      <selection activeCell="D7" sqref="D7"/>
    </sheetView>
  </sheetViews>
  <sheetFormatPr defaultColWidth="8.59765625" defaultRowHeight="19.5" customHeight="1"/>
  <cols>
    <col min="1" max="1" width="4.59765625" style="34" customWidth="1"/>
    <col min="2" max="4" width="8.59765625" style="34" customWidth="1"/>
    <col min="5" max="5" width="18" style="34" customWidth="1"/>
    <col min="6" max="16384" width="8.59765625" style="34" customWidth="1"/>
  </cols>
  <sheetData>
    <row r="1" ht="19.5" customHeight="1" thickBot="1"/>
    <row r="2" spans="2:8" ht="19.5" customHeight="1">
      <c r="B2" s="35"/>
      <c r="C2" s="36"/>
      <c r="D2" s="36"/>
      <c r="E2" s="36"/>
      <c r="F2" s="36"/>
      <c r="G2" s="36"/>
      <c r="H2" s="37"/>
    </row>
    <row r="3" spans="2:8" ht="34.5" customHeight="1">
      <c r="B3" s="166">
        <v>31</v>
      </c>
      <c r="C3" s="167"/>
      <c r="D3" s="167"/>
      <c r="E3" s="167"/>
      <c r="F3" s="167"/>
      <c r="G3" s="167"/>
      <c r="H3" s="168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8"/>
      <c r="C5" s="33"/>
      <c r="D5" s="39"/>
      <c r="E5" s="43" t="s">
        <v>148</v>
      </c>
      <c r="F5" s="33"/>
      <c r="G5" s="33"/>
      <c r="H5" s="40"/>
    </row>
    <row r="6" spans="2:8" ht="19.5" customHeight="1">
      <c r="B6" s="38"/>
      <c r="C6" s="33"/>
      <c r="D6" s="43" t="s">
        <v>136</v>
      </c>
      <c r="E6" s="39"/>
      <c r="F6" s="43" t="s">
        <v>145</v>
      </c>
      <c r="G6" s="33"/>
      <c r="H6" s="40"/>
    </row>
    <row r="7" spans="2:8" ht="19.5" customHeight="1">
      <c r="B7" s="38"/>
      <c r="C7" s="33"/>
      <c r="D7" s="43" t="s">
        <v>137</v>
      </c>
      <c r="E7" s="39"/>
      <c r="F7" s="43" t="s">
        <v>146</v>
      </c>
      <c r="G7" s="33"/>
      <c r="H7" s="40"/>
    </row>
    <row r="8" spans="2:8" ht="19.5" customHeight="1">
      <c r="B8" s="38"/>
      <c r="C8" s="33"/>
      <c r="D8" s="43" t="s">
        <v>138</v>
      </c>
      <c r="E8" s="39"/>
      <c r="F8" s="43" t="s">
        <v>147</v>
      </c>
      <c r="G8" s="33"/>
      <c r="H8" s="40"/>
    </row>
    <row r="9" spans="2:8" ht="19.5" customHeight="1">
      <c r="B9" s="38"/>
      <c r="C9" s="33"/>
      <c r="D9" s="43" t="s">
        <v>139</v>
      </c>
      <c r="E9" s="39"/>
      <c r="F9" s="43" t="s">
        <v>142</v>
      </c>
      <c r="G9" s="33"/>
      <c r="H9" s="40"/>
    </row>
    <row r="10" spans="2:8" ht="19.5" customHeight="1">
      <c r="B10" s="38"/>
      <c r="C10" s="33"/>
      <c r="D10" s="43" t="s">
        <v>140</v>
      </c>
      <c r="E10" s="39"/>
      <c r="F10" s="43" t="s">
        <v>143</v>
      </c>
      <c r="G10" s="33"/>
      <c r="H10" s="40"/>
    </row>
    <row r="11" spans="2:8" ht="19.5" customHeight="1">
      <c r="B11" s="38"/>
      <c r="C11" s="33"/>
      <c r="D11" s="43" t="s">
        <v>141</v>
      </c>
      <c r="E11" s="39"/>
      <c r="F11" s="43" t="s">
        <v>144</v>
      </c>
      <c r="G11" s="33"/>
      <c r="H11" s="40"/>
    </row>
    <row r="12" spans="2:8" ht="19.5" customHeight="1">
      <c r="B12" s="38"/>
      <c r="C12" s="39"/>
      <c r="E12" s="43" t="s">
        <v>149</v>
      </c>
      <c r="F12" s="39"/>
      <c r="G12" s="33"/>
      <c r="H12" s="40"/>
    </row>
    <row r="13" spans="2:8" ht="19.5" customHeight="1">
      <c r="B13" s="38"/>
      <c r="D13" s="39"/>
      <c r="E13" s="33"/>
      <c r="F13" s="33"/>
      <c r="G13" s="33"/>
      <c r="H13" s="40"/>
    </row>
    <row r="14" spans="2:8" ht="19.5" customHeight="1" thickBot="1">
      <c r="B14" s="41"/>
      <c r="C14" s="32"/>
      <c r="D14" s="32"/>
      <c r="E14" s="32"/>
      <c r="F14" s="32"/>
      <c r="G14" s="32"/>
      <c r="H14" s="42"/>
    </row>
  </sheetData>
  <sheetProtection/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AB44" sqref="AB44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">
        <v>225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03">
        <f>D9+D15</f>
        <v>42344</v>
      </c>
      <c r="E3" s="187"/>
      <c r="F3" s="188"/>
      <c r="G3" s="45" t="s">
        <v>4</v>
      </c>
      <c r="H3" s="66">
        <f>D3-'１０月'!D3</f>
        <v>52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1">
        <f>D10+D16</f>
        <v>21561</v>
      </c>
      <c r="E4" s="181"/>
      <c r="F4" s="182"/>
      <c r="G4" s="47" t="s">
        <v>4</v>
      </c>
      <c r="H4" s="67">
        <f>D4-'１０月'!D4</f>
        <v>35</v>
      </c>
      <c r="I4" s="48" t="s">
        <v>5</v>
      </c>
      <c r="J4" s="34" t="str">
        <f>IF(H4=0,"",IF(H4&gt;0,"↑","↓"))</f>
        <v>↑</v>
      </c>
      <c r="L4" s="189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2</v>
      </c>
      <c r="C5" s="113"/>
      <c r="D5" s="201">
        <f>D11+D17</f>
        <v>20783</v>
      </c>
      <c r="E5" s="181"/>
      <c r="F5" s="182"/>
      <c r="G5" s="49" t="s">
        <v>4</v>
      </c>
      <c r="H5" s="69">
        <f>D5-'１０月'!D5</f>
        <v>17</v>
      </c>
      <c r="I5" s="50" t="s">
        <v>5</v>
      </c>
      <c r="J5" s="34" t="str">
        <f>IF(H5=0,"",IF(H5&gt;0,"↑","↓"))</f>
        <v>↑</v>
      </c>
      <c r="L5" s="190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95" t="s">
        <v>168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3</v>
      </c>
      <c r="C6" s="115"/>
      <c r="D6" s="202">
        <f>D12+D18</f>
        <v>16239</v>
      </c>
      <c r="E6" s="184"/>
      <c r="F6" s="185"/>
      <c r="G6" s="53" t="s">
        <v>4</v>
      </c>
      <c r="H6" s="70">
        <f>D6-'１０月'!D6</f>
        <v>41</v>
      </c>
      <c r="I6" s="54" t="s">
        <v>5</v>
      </c>
      <c r="J6" s="34" t="str">
        <f>IF(H6=0,"",IF(H6&gt;0,"↑","↓"))</f>
        <v>↑</v>
      </c>
      <c r="L6" s="169" t="s">
        <v>112</v>
      </c>
      <c r="M6" s="105">
        <v>133</v>
      </c>
      <c r="N6" s="106">
        <v>127</v>
      </c>
      <c r="O6" s="30"/>
      <c r="P6" s="108">
        <v>82</v>
      </c>
      <c r="Q6" s="56"/>
      <c r="S6" s="139"/>
      <c r="T6" s="29" t="s">
        <v>107</v>
      </c>
      <c r="U6" s="28" t="s">
        <v>108</v>
      </c>
      <c r="V6" s="196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6:28" ht="15" customHeight="1">
      <c r="F7" s="91"/>
      <c r="H7" s="64"/>
      <c r="L7" s="173"/>
      <c r="M7" s="175">
        <f>M6+N6</f>
        <v>260</v>
      </c>
      <c r="N7" s="176"/>
      <c r="O7" s="31" t="s">
        <v>4</v>
      </c>
      <c r="P7" s="109"/>
      <c r="Q7" s="50" t="s">
        <v>5</v>
      </c>
      <c r="S7" s="177" t="s">
        <v>112</v>
      </c>
      <c r="T7" s="105">
        <v>133</v>
      </c>
      <c r="U7" s="106">
        <v>126</v>
      </c>
      <c r="V7" s="108">
        <v>82</v>
      </c>
      <c r="W7" s="105">
        <v>0</v>
      </c>
      <c r="X7" s="106">
        <v>1</v>
      </c>
      <c r="Y7" s="110">
        <v>1</v>
      </c>
      <c r="Z7" s="105">
        <f>T7+W7</f>
        <v>133</v>
      </c>
      <c r="AA7" s="106">
        <f>U7+X7</f>
        <v>127</v>
      </c>
      <c r="AB7" s="140">
        <v>82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9" t="s">
        <v>113</v>
      </c>
      <c r="M8" s="105">
        <v>168</v>
      </c>
      <c r="N8" s="107">
        <v>170</v>
      </c>
      <c r="O8" s="58"/>
      <c r="P8" s="110">
        <v>116</v>
      </c>
      <c r="Q8" s="56"/>
      <c r="S8" s="179"/>
      <c r="T8" s="175">
        <f>T7+U7</f>
        <v>259</v>
      </c>
      <c r="U8" s="176"/>
      <c r="V8" s="109"/>
      <c r="W8" s="175">
        <f>W7+X7</f>
        <v>1</v>
      </c>
      <c r="X8" s="176"/>
      <c r="Y8" s="109"/>
      <c r="Z8" s="175">
        <f>SUM(Z7:AA7)</f>
        <v>260</v>
      </c>
      <c r="AA8" s="176"/>
      <c r="AB8" s="141"/>
      <c r="AD8" s="102"/>
    </row>
    <row r="9" spans="2:28" ht="15" customHeight="1">
      <c r="B9" s="81" t="s">
        <v>0</v>
      </c>
      <c r="C9" s="111"/>
      <c r="D9" s="203">
        <f>D10+D11</f>
        <v>40975</v>
      </c>
      <c r="E9" s="187"/>
      <c r="F9" s="188"/>
      <c r="G9" s="45" t="s">
        <v>4</v>
      </c>
      <c r="H9" s="66">
        <f>D9-'１０月'!D9</f>
        <v>49</v>
      </c>
      <c r="I9" s="46" t="s">
        <v>5</v>
      </c>
      <c r="J9" s="34" t="str">
        <f>IF(H9=0,"",IF(H9&gt;0,"↑","↓"))</f>
        <v>↑</v>
      </c>
      <c r="L9" s="173"/>
      <c r="M9" s="175">
        <f>M8+N8</f>
        <v>338</v>
      </c>
      <c r="N9" s="176"/>
      <c r="O9" s="31" t="s">
        <v>4</v>
      </c>
      <c r="P9" s="109"/>
      <c r="Q9" s="50" t="s">
        <v>5</v>
      </c>
      <c r="S9" s="177" t="s">
        <v>113</v>
      </c>
      <c r="T9" s="105">
        <v>168</v>
      </c>
      <c r="U9" s="107">
        <v>170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168</v>
      </c>
      <c r="AA9" s="107">
        <f>U9+X9</f>
        <v>170</v>
      </c>
      <c r="AB9" s="142">
        <v>116</v>
      </c>
    </row>
    <row r="10" spans="2:28" ht="15" customHeight="1">
      <c r="B10" s="112" t="s">
        <v>1</v>
      </c>
      <c r="C10" s="113"/>
      <c r="D10" s="201">
        <v>20802</v>
      </c>
      <c r="E10" s="181"/>
      <c r="F10" s="182"/>
      <c r="G10" s="47" t="s">
        <v>4</v>
      </c>
      <c r="H10" s="67">
        <f>D10-'１０月'!D10</f>
        <v>24</v>
      </c>
      <c r="I10" s="48" t="s">
        <v>5</v>
      </c>
      <c r="J10" s="34" t="str">
        <f>IF(H10=0,"",IF(H10&gt;0,"↑","↓"))</f>
        <v>↑</v>
      </c>
      <c r="L10" s="169" t="s">
        <v>114</v>
      </c>
      <c r="M10" s="105">
        <v>1544</v>
      </c>
      <c r="N10" s="107">
        <v>1524</v>
      </c>
      <c r="O10" s="58"/>
      <c r="P10" s="110">
        <v>1133</v>
      </c>
      <c r="Q10" s="56"/>
      <c r="S10" s="179"/>
      <c r="T10" s="175">
        <f>T9+U9</f>
        <v>338</v>
      </c>
      <c r="U10" s="176"/>
      <c r="V10" s="109"/>
      <c r="W10" s="175">
        <f>W9+X9</f>
        <v>0</v>
      </c>
      <c r="X10" s="176"/>
      <c r="Y10" s="109"/>
      <c r="Z10" s="175">
        <f>SUM(Z9:AA9)</f>
        <v>338</v>
      </c>
      <c r="AA10" s="176"/>
      <c r="AB10" s="141"/>
    </row>
    <row r="11" spans="2:28" ht="15" customHeight="1">
      <c r="B11" s="112" t="s">
        <v>2</v>
      </c>
      <c r="C11" s="113"/>
      <c r="D11" s="201">
        <v>20173</v>
      </c>
      <c r="E11" s="181"/>
      <c r="F11" s="182"/>
      <c r="G11" s="47" t="s">
        <v>4</v>
      </c>
      <c r="H11" s="69">
        <f>D11-'１０月'!D11</f>
        <v>25</v>
      </c>
      <c r="I11" s="48" t="s">
        <v>5</v>
      </c>
      <c r="J11" s="34" t="str">
        <f>IF(H11=0,"",IF(H11&gt;0,"↑","↓"))</f>
        <v>↑</v>
      </c>
      <c r="L11" s="173"/>
      <c r="M11" s="175">
        <f>M10+N10</f>
        <v>3068</v>
      </c>
      <c r="N11" s="176"/>
      <c r="O11" s="31" t="s">
        <v>4</v>
      </c>
      <c r="P11" s="109"/>
      <c r="Q11" s="50" t="s">
        <v>5</v>
      </c>
      <c r="S11" s="177" t="s">
        <v>114</v>
      </c>
      <c r="T11" s="105">
        <v>1529</v>
      </c>
      <c r="U11" s="107">
        <v>1511</v>
      </c>
      <c r="V11" s="110">
        <v>1117</v>
      </c>
      <c r="W11" s="105">
        <v>15</v>
      </c>
      <c r="X11" s="107">
        <v>13</v>
      </c>
      <c r="Y11" s="110">
        <v>23</v>
      </c>
      <c r="Z11" s="105">
        <f>T11+W11</f>
        <v>1544</v>
      </c>
      <c r="AA11" s="107">
        <f>U11+X11</f>
        <v>1524</v>
      </c>
      <c r="AB11" s="142">
        <v>1133</v>
      </c>
    </row>
    <row r="12" spans="2:28" ht="15" customHeight="1" thickBot="1">
      <c r="B12" s="114" t="s">
        <v>3</v>
      </c>
      <c r="C12" s="115"/>
      <c r="D12" s="202">
        <v>15348</v>
      </c>
      <c r="E12" s="184"/>
      <c r="F12" s="185"/>
      <c r="G12" s="53" t="s">
        <v>4</v>
      </c>
      <c r="H12" s="70">
        <f>D12-'１０月'!D12</f>
        <v>40</v>
      </c>
      <c r="I12" s="54" t="s">
        <v>5</v>
      </c>
      <c r="J12" s="34" t="str">
        <f>IF(H12=0,"",IF(H12&gt;0,"↑","↓"))</f>
        <v>↑</v>
      </c>
      <c r="L12" s="169" t="s">
        <v>115</v>
      </c>
      <c r="M12" s="105">
        <v>2431</v>
      </c>
      <c r="N12" s="107">
        <v>2333</v>
      </c>
      <c r="O12" s="58"/>
      <c r="P12" s="110">
        <v>1736</v>
      </c>
      <c r="Q12" s="56"/>
      <c r="S12" s="179"/>
      <c r="T12" s="175">
        <f>T11+U11</f>
        <v>3040</v>
      </c>
      <c r="U12" s="176"/>
      <c r="V12" s="109"/>
      <c r="W12" s="175">
        <f>W11+X11</f>
        <v>28</v>
      </c>
      <c r="X12" s="176"/>
      <c r="Y12" s="109"/>
      <c r="Z12" s="175">
        <f>SUM(Z11:AA11)</f>
        <v>3068</v>
      </c>
      <c r="AA12" s="176"/>
      <c r="AB12" s="141"/>
    </row>
    <row r="13" spans="6:28" ht="15" customHeight="1">
      <c r="F13" s="91"/>
      <c r="H13" s="64"/>
      <c r="L13" s="173"/>
      <c r="M13" s="175">
        <f>M12+N12</f>
        <v>4764</v>
      </c>
      <c r="N13" s="176"/>
      <c r="O13" s="31" t="s">
        <v>4</v>
      </c>
      <c r="P13" s="109"/>
      <c r="Q13" s="50" t="s">
        <v>5</v>
      </c>
      <c r="S13" s="177" t="s">
        <v>115</v>
      </c>
      <c r="T13" s="105">
        <v>2413</v>
      </c>
      <c r="U13" s="107">
        <v>2325</v>
      </c>
      <c r="V13" s="110">
        <v>1716</v>
      </c>
      <c r="W13" s="105">
        <v>37</v>
      </c>
      <c r="X13" s="107">
        <v>31</v>
      </c>
      <c r="Y13" s="110">
        <v>52</v>
      </c>
      <c r="Z13" s="105">
        <f>T13+W13</f>
        <v>2450</v>
      </c>
      <c r="AA13" s="107">
        <f>U13+X13</f>
        <v>2356</v>
      </c>
      <c r="AB13" s="142">
        <v>1755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9" t="s">
        <v>116</v>
      </c>
      <c r="M14" s="105">
        <v>750</v>
      </c>
      <c r="N14" s="107">
        <v>744</v>
      </c>
      <c r="O14" s="58"/>
      <c r="P14" s="110">
        <v>579</v>
      </c>
      <c r="Q14" s="56"/>
      <c r="S14" s="179"/>
      <c r="T14" s="175">
        <f>T13+U13</f>
        <v>4738</v>
      </c>
      <c r="U14" s="176"/>
      <c r="V14" s="109"/>
      <c r="W14" s="175">
        <f>W13+X13</f>
        <v>68</v>
      </c>
      <c r="X14" s="176"/>
      <c r="Y14" s="109"/>
      <c r="Z14" s="175">
        <f>SUM(Z13:AA13)</f>
        <v>4806</v>
      </c>
      <c r="AA14" s="176"/>
      <c r="AB14" s="141"/>
    </row>
    <row r="15" spans="2:28" ht="15" customHeight="1">
      <c r="B15" s="81" t="s">
        <v>0</v>
      </c>
      <c r="C15" s="111"/>
      <c r="D15" s="203">
        <f>D16+D17</f>
        <v>1369</v>
      </c>
      <c r="E15" s="187"/>
      <c r="F15" s="188"/>
      <c r="G15" s="45" t="s">
        <v>4</v>
      </c>
      <c r="H15" s="66">
        <f>D15-'１０月'!D15</f>
        <v>3</v>
      </c>
      <c r="I15" s="46" t="s">
        <v>5</v>
      </c>
      <c r="J15" s="34" t="str">
        <f>IF(H15=0,"",IF(H15&gt;0,"↑","↓"))</f>
        <v>↑</v>
      </c>
      <c r="L15" s="173"/>
      <c r="M15" s="175">
        <f>M14+N14</f>
        <v>1494</v>
      </c>
      <c r="N15" s="176"/>
      <c r="O15" s="31" t="s">
        <v>4</v>
      </c>
      <c r="P15" s="109"/>
      <c r="Q15" s="50" t="s">
        <v>5</v>
      </c>
      <c r="S15" s="177" t="s">
        <v>116</v>
      </c>
      <c r="T15" s="105">
        <v>468</v>
      </c>
      <c r="U15" s="107">
        <v>460</v>
      </c>
      <c r="V15" s="110">
        <v>358</v>
      </c>
      <c r="W15" s="105">
        <v>6</v>
      </c>
      <c r="X15" s="107">
        <v>7</v>
      </c>
      <c r="Y15" s="110">
        <v>6</v>
      </c>
      <c r="Z15" s="105">
        <f>T15+W15</f>
        <v>474</v>
      </c>
      <c r="AA15" s="107">
        <f>U15+X15</f>
        <v>467</v>
      </c>
      <c r="AB15" s="142">
        <v>361</v>
      </c>
    </row>
    <row r="16" spans="2:28" ht="15" customHeight="1">
      <c r="B16" s="112" t="s">
        <v>1</v>
      </c>
      <c r="C16" s="113"/>
      <c r="D16" s="201">
        <v>759</v>
      </c>
      <c r="E16" s="181"/>
      <c r="F16" s="182"/>
      <c r="G16" s="47" t="s">
        <v>4</v>
      </c>
      <c r="H16" s="67">
        <f>D16-'１０月'!D16</f>
        <v>11</v>
      </c>
      <c r="I16" s="48" t="s">
        <v>5</v>
      </c>
      <c r="J16" s="34" t="str">
        <f>IF(H16=0,"",IF(H16&gt;0,"↑","↓"))</f>
        <v>↑</v>
      </c>
      <c r="L16" s="169" t="s">
        <v>117</v>
      </c>
      <c r="M16" s="105">
        <v>2773</v>
      </c>
      <c r="N16" s="107">
        <v>2664</v>
      </c>
      <c r="O16" s="58"/>
      <c r="P16" s="110">
        <v>2108</v>
      </c>
      <c r="Q16" s="56"/>
      <c r="S16" s="179"/>
      <c r="T16" s="175">
        <f>T15+U15</f>
        <v>928</v>
      </c>
      <c r="U16" s="176"/>
      <c r="V16" s="109"/>
      <c r="W16" s="175">
        <f>W15+X15</f>
        <v>13</v>
      </c>
      <c r="X16" s="176"/>
      <c r="Y16" s="109"/>
      <c r="Z16" s="175">
        <f>SUM(Z15:AA15)</f>
        <v>941</v>
      </c>
      <c r="AA16" s="176"/>
      <c r="AB16" s="141"/>
    </row>
    <row r="17" spans="2:28" ht="15" customHeight="1">
      <c r="B17" s="112" t="s">
        <v>2</v>
      </c>
      <c r="C17" s="113"/>
      <c r="D17" s="201">
        <v>610</v>
      </c>
      <c r="E17" s="181"/>
      <c r="F17" s="182"/>
      <c r="G17" s="47" t="s">
        <v>4</v>
      </c>
      <c r="H17" s="69">
        <f>D17-'１０月'!D17</f>
        <v>-8</v>
      </c>
      <c r="I17" s="48" t="s">
        <v>5</v>
      </c>
      <c r="J17" s="34" t="str">
        <f>IF(H17=0,"",IF(H17&gt;0,"↑","↓"))</f>
        <v>↓</v>
      </c>
      <c r="L17" s="173"/>
      <c r="M17" s="175">
        <f>M16+N16</f>
        <v>5437</v>
      </c>
      <c r="N17" s="176"/>
      <c r="O17" s="31" t="s">
        <v>4</v>
      </c>
      <c r="P17" s="109"/>
      <c r="Q17" s="50" t="s">
        <v>5</v>
      </c>
      <c r="S17" s="177" t="s">
        <v>176</v>
      </c>
      <c r="T17" s="105">
        <v>1757</v>
      </c>
      <c r="U17" s="107">
        <v>1600</v>
      </c>
      <c r="V17" s="110">
        <v>1323</v>
      </c>
      <c r="W17" s="105">
        <v>10</v>
      </c>
      <c r="X17" s="107">
        <v>23</v>
      </c>
      <c r="Y17" s="110">
        <v>25</v>
      </c>
      <c r="Z17" s="105">
        <f>T17+W17</f>
        <v>1767</v>
      </c>
      <c r="AA17" s="107">
        <f>U17+X17</f>
        <v>1623</v>
      </c>
      <c r="AB17" s="142">
        <v>1334</v>
      </c>
    </row>
    <row r="18" spans="2:28" ht="15" customHeight="1" thickBot="1">
      <c r="B18" s="114" t="s">
        <v>3</v>
      </c>
      <c r="C18" s="115"/>
      <c r="D18" s="202">
        <v>891</v>
      </c>
      <c r="E18" s="184"/>
      <c r="F18" s="185"/>
      <c r="G18" s="53" t="s">
        <v>4</v>
      </c>
      <c r="H18" s="70">
        <f>D18-'１０月'!D18</f>
        <v>1</v>
      </c>
      <c r="I18" s="54" t="s">
        <v>5</v>
      </c>
      <c r="J18" s="34" t="str">
        <f>IF(H18=0,"",IF(H18&gt;0,"↑","↓"))</f>
        <v>↑</v>
      </c>
      <c r="L18" s="169" t="s">
        <v>118</v>
      </c>
      <c r="M18" s="105">
        <v>3057</v>
      </c>
      <c r="N18" s="107">
        <v>2884</v>
      </c>
      <c r="O18" s="58"/>
      <c r="P18" s="110">
        <v>2424</v>
      </c>
      <c r="Q18" s="56"/>
      <c r="S18" s="179"/>
      <c r="T18" s="175">
        <f>T17+U17</f>
        <v>3357</v>
      </c>
      <c r="U18" s="176"/>
      <c r="V18" s="109"/>
      <c r="W18" s="175">
        <f>W17+X17</f>
        <v>33</v>
      </c>
      <c r="X18" s="176"/>
      <c r="Y18" s="109"/>
      <c r="Z18" s="175">
        <f>SUM(Z17:AA17)</f>
        <v>3390</v>
      </c>
      <c r="AA18" s="176"/>
      <c r="AB18" s="141"/>
    </row>
    <row r="19" spans="12:28" ht="15" customHeight="1">
      <c r="L19" s="173"/>
      <c r="M19" s="175">
        <f>M18+N18</f>
        <v>5941</v>
      </c>
      <c r="N19" s="176"/>
      <c r="O19" s="31" t="s">
        <v>4</v>
      </c>
      <c r="P19" s="109"/>
      <c r="Q19" s="50" t="s">
        <v>5</v>
      </c>
      <c r="S19" s="177" t="s">
        <v>177</v>
      </c>
      <c r="T19" s="105">
        <v>4805</v>
      </c>
      <c r="U19" s="107">
        <v>4667</v>
      </c>
      <c r="V19" s="110">
        <v>3636</v>
      </c>
      <c r="W19" s="105">
        <v>209</v>
      </c>
      <c r="X19" s="107">
        <v>151</v>
      </c>
      <c r="Y19" s="110">
        <v>242</v>
      </c>
      <c r="Z19" s="105">
        <f>T19+W19</f>
        <v>5014</v>
      </c>
      <c r="AA19" s="107">
        <f>U19+X19</f>
        <v>4818</v>
      </c>
      <c r="AB19" s="142">
        <v>3844</v>
      </c>
    </row>
    <row r="20" spans="2:28" ht="15" customHeight="1">
      <c r="B20" s="85" t="s">
        <v>7</v>
      </c>
      <c r="C20" s="44"/>
      <c r="H20" s="63"/>
      <c r="L20" s="169" t="s">
        <v>119</v>
      </c>
      <c r="M20" s="105">
        <v>74</v>
      </c>
      <c r="N20" s="107">
        <v>84</v>
      </c>
      <c r="O20" s="58"/>
      <c r="P20" s="110">
        <v>50</v>
      </c>
      <c r="Q20" s="56"/>
      <c r="S20" s="179"/>
      <c r="T20" s="175">
        <f>T19+U19</f>
        <v>9472</v>
      </c>
      <c r="U20" s="176"/>
      <c r="V20" s="109"/>
      <c r="W20" s="175">
        <f>W19+X19</f>
        <v>360</v>
      </c>
      <c r="X20" s="176"/>
      <c r="Y20" s="109"/>
      <c r="Z20" s="175">
        <f>SUM(Z19:AA19)</f>
        <v>9832</v>
      </c>
      <c r="AA20" s="176"/>
      <c r="AB20" s="141"/>
    </row>
    <row r="21" spans="3:28" ht="15" customHeight="1" thickBot="1">
      <c r="C21" s="44"/>
      <c r="H21" s="63"/>
      <c r="L21" s="173"/>
      <c r="M21" s="175">
        <f>M20+N20</f>
        <v>158</v>
      </c>
      <c r="N21" s="176"/>
      <c r="O21" s="31" t="s">
        <v>4</v>
      </c>
      <c r="P21" s="109"/>
      <c r="Q21" s="50" t="s">
        <v>5</v>
      </c>
      <c r="S21" s="177" t="s">
        <v>120</v>
      </c>
      <c r="T21" s="105">
        <v>1452</v>
      </c>
      <c r="U21" s="107">
        <v>1364</v>
      </c>
      <c r="V21" s="110">
        <v>1069</v>
      </c>
      <c r="W21" s="105">
        <v>59</v>
      </c>
      <c r="X21" s="107">
        <v>62</v>
      </c>
      <c r="Y21" s="110">
        <v>84</v>
      </c>
      <c r="Z21" s="105">
        <f>T21+W21</f>
        <v>1511</v>
      </c>
      <c r="AA21" s="107">
        <f>U21+X21</f>
        <v>1426</v>
      </c>
      <c r="AB21" s="142">
        <v>1140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9" t="s">
        <v>120</v>
      </c>
      <c r="M22" s="105">
        <v>1504</v>
      </c>
      <c r="N22" s="107">
        <v>1423</v>
      </c>
      <c r="O22" s="58"/>
      <c r="P22" s="110">
        <v>1136</v>
      </c>
      <c r="Q22" s="56"/>
      <c r="S22" s="179"/>
      <c r="T22" s="175">
        <f>T21+U21</f>
        <v>2816</v>
      </c>
      <c r="U22" s="176"/>
      <c r="V22" s="109"/>
      <c r="W22" s="175">
        <f>W21+X21</f>
        <v>121</v>
      </c>
      <c r="X22" s="176"/>
      <c r="Y22" s="109"/>
      <c r="Z22" s="175">
        <f>SUM(Z21:AA21)</f>
        <v>2937</v>
      </c>
      <c r="AA22" s="176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>D32+D41</f>
        <v>20</v>
      </c>
      <c r="E23" s="92">
        <f t="shared" si="0"/>
        <v>18</v>
      </c>
      <c r="F23" s="93">
        <f>SUM(D23:E23)</f>
        <v>38</v>
      </c>
      <c r="G23" s="47" t="s">
        <v>4</v>
      </c>
      <c r="H23" s="68">
        <f>F23-'１０月'!F23</f>
        <v>10</v>
      </c>
      <c r="I23" s="48" t="s">
        <v>5</v>
      </c>
      <c r="J23" s="34" t="str">
        <f aca="true" t="shared" si="1" ref="J23:J29">IF(H23=0,"",IF(H23&gt;0,"↑","↓"))</f>
        <v>↑</v>
      </c>
      <c r="L23" s="173"/>
      <c r="M23" s="175">
        <f>M22+N22</f>
        <v>2927</v>
      </c>
      <c r="N23" s="176"/>
      <c r="O23" s="31" t="s">
        <v>4</v>
      </c>
      <c r="P23" s="109"/>
      <c r="Q23" s="50" t="s">
        <v>5</v>
      </c>
      <c r="S23" s="177" t="s">
        <v>121</v>
      </c>
      <c r="T23" s="105">
        <v>451</v>
      </c>
      <c r="U23" s="107">
        <v>442</v>
      </c>
      <c r="V23" s="110">
        <v>287</v>
      </c>
      <c r="W23" s="105">
        <v>1</v>
      </c>
      <c r="X23" s="107">
        <v>1</v>
      </c>
      <c r="Y23" s="110">
        <v>2</v>
      </c>
      <c r="Z23" s="105">
        <f>T23+W23</f>
        <v>452</v>
      </c>
      <c r="AA23" s="107">
        <f>U23+X23</f>
        <v>443</v>
      </c>
      <c r="AB23" s="142">
        <v>287</v>
      </c>
    </row>
    <row r="24" spans="2:28" ht="15" customHeight="1">
      <c r="B24" s="13" t="s">
        <v>10</v>
      </c>
      <c r="C24" s="92">
        <f t="shared" si="0"/>
        <v>4</v>
      </c>
      <c r="D24" s="92">
        <f>D33+D42</f>
        <v>10</v>
      </c>
      <c r="E24" s="92">
        <f t="shared" si="0"/>
        <v>7</v>
      </c>
      <c r="F24" s="93">
        <f aca="true" t="shared" si="2" ref="F24:F29">SUM(D24:E24)</f>
        <v>17</v>
      </c>
      <c r="G24" s="47" t="s">
        <v>4</v>
      </c>
      <c r="H24" s="68">
        <f>F24-'１０月'!F24</f>
        <v>-14</v>
      </c>
      <c r="I24" s="48" t="s">
        <v>5</v>
      </c>
      <c r="J24" s="34" t="str">
        <f t="shared" si="1"/>
        <v>↓</v>
      </c>
      <c r="L24" s="169" t="s">
        <v>121</v>
      </c>
      <c r="M24" s="105">
        <v>449</v>
      </c>
      <c r="N24" s="107">
        <v>441</v>
      </c>
      <c r="O24" s="58"/>
      <c r="P24" s="110">
        <v>285</v>
      </c>
      <c r="Q24" s="56"/>
      <c r="S24" s="179"/>
      <c r="T24" s="175">
        <f>T23+U23</f>
        <v>893</v>
      </c>
      <c r="U24" s="176"/>
      <c r="V24" s="109"/>
      <c r="W24" s="175">
        <f>W23+X23</f>
        <v>2</v>
      </c>
      <c r="X24" s="176"/>
      <c r="Y24" s="109"/>
      <c r="Z24" s="175">
        <f>SUM(Z23:AA23)</f>
        <v>895</v>
      </c>
      <c r="AA24" s="176"/>
      <c r="AB24" s="141"/>
    </row>
    <row r="25" spans="2:28" ht="15" customHeight="1">
      <c r="B25" s="13" t="s">
        <v>11</v>
      </c>
      <c r="C25" s="92">
        <f t="shared" si="0"/>
        <v>110</v>
      </c>
      <c r="D25" s="92">
        <f t="shared" si="0"/>
        <v>95</v>
      </c>
      <c r="E25" s="92">
        <f t="shared" si="0"/>
        <v>67</v>
      </c>
      <c r="F25" s="93">
        <f t="shared" si="2"/>
        <v>162</v>
      </c>
      <c r="G25" s="47" t="s">
        <v>4</v>
      </c>
      <c r="H25" s="68">
        <f>F25-'１０月'!F25</f>
        <v>-53</v>
      </c>
      <c r="I25" s="48" t="s">
        <v>5</v>
      </c>
      <c r="J25" s="34" t="str">
        <f t="shared" si="1"/>
        <v>↓</v>
      </c>
      <c r="L25" s="173"/>
      <c r="M25" s="175">
        <f>M24+N24</f>
        <v>890</v>
      </c>
      <c r="N25" s="176"/>
      <c r="O25" s="31" t="s">
        <v>4</v>
      </c>
      <c r="P25" s="109"/>
      <c r="Q25" s="50" t="s">
        <v>5</v>
      </c>
      <c r="S25" s="177" t="s">
        <v>122</v>
      </c>
      <c r="T25" s="105">
        <v>1929</v>
      </c>
      <c r="U25" s="107">
        <v>1819</v>
      </c>
      <c r="V25" s="110">
        <v>1652</v>
      </c>
      <c r="W25" s="105">
        <v>200</v>
      </c>
      <c r="X25" s="107">
        <v>98</v>
      </c>
      <c r="Y25" s="110">
        <v>265</v>
      </c>
      <c r="Z25" s="105">
        <f>T25+W25</f>
        <v>2129</v>
      </c>
      <c r="AA25" s="107">
        <f>U25+X25</f>
        <v>1917</v>
      </c>
      <c r="AB25" s="142">
        <v>1898</v>
      </c>
    </row>
    <row r="26" spans="2:28" ht="15" customHeight="1">
      <c r="B26" s="13" t="s">
        <v>12</v>
      </c>
      <c r="C26" s="92">
        <f t="shared" si="0"/>
        <v>64</v>
      </c>
      <c r="D26" s="92">
        <f t="shared" si="0"/>
        <v>61</v>
      </c>
      <c r="E26" s="92">
        <f t="shared" si="0"/>
        <v>56</v>
      </c>
      <c r="F26" s="93">
        <f t="shared" si="2"/>
        <v>117</v>
      </c>
      <c r="G26" s="47" t="s">
        <v>4</v>
      </c>
      <c r="H26" s="68">
        <f>F26-'１０月'!F26</f>
        <v>14</v>
      </c>
      <c r="I26" s="48" t="s">
        <v>5</v>
      </c>
      <c r="J26" s="34" t="str">
        <f t="shared" si="1"/>
        <v>↑</v>
      </c>
      <c r="L26" s="169" t="s">
        <v>122</v>
      </c>
      <c r="M26" s="105">
        <v>2027</v>
      </c>
      <c r="N26" s="107">
        <v>1793</v>
      </c>
      <c r="O26" s="58"/>
      <c r="P26" s="110">
        <v>1795</v>
      </c>
      <c r="Q26" s="56"/>
      <c r="S26" s="179"/>
      <c r="T26" s="175">
        <f>T25+U25</f>
        <v>3748</v>
      </c>
      <c r="U26" s="176"/>
      <c r="V26" s="109"/>
      <c r="W26" s="175">
        <f>W25+X25</f>
        <v>298</v>
      </c>
      <c r="X26" s="176"/>
      <c r="Y26" s="109"/>
      <c r="Z26" s="175">
        <f>SUM(Z25:AA25)</f>
        <v>4046</v>
      </c>
      <c r="AA26" s="176"/>
      <c r="AB26" s="141"/>
    </row>
    <row r="27" spans="2:28" ht="15" customHeight="1">
      <c r="B27" s="13" t="s">
        <v>13</v>
      </c>
      <c r="C27" s="92">
        <f>C36+C45</f>
        <v>15</v>
      </c>
      <c r="D27" s="92">
        <f t="shared" si="0"/>
        <v>0</v>
      </c>
      <c r="E27" s="92">
        <f t="shared" si="0"/>
        <v>0</v>
      </c>
      <c r="F27" s="93">
        <f t="shared" si="2"/>
        <v>0</v>
      </c>
      <c r="G27" s="47" t="s">
        <v>4</v>
      </c>
      <c r="H27" s="68">
        <f>F27-'１０月'!F27</f>
        <v>-3</v>
      </c>
      <c r="I27" s="48" t="s">
        <v>5</v>
      </c>
      <c r="J27" s="34" t="str">
        <f t="shared" si="1"/>
        <v>↓</v>
      </c>
      <c r="L27" s="173"/>
      <c r="M27" s="175">
        <f>M26+N26</f>
        <v>3820</v>
      </c>
      <c r="N27" s="176"/>
      <c r="O27" s="31" t="s">
        <v>4</v>
      </c>
      <c r="P27" s="109"/>
      <c r="Q27" s="50" t="s">
        <v>5</v>
      </c>
      <c r="S27" s="177" t="s">
        <v>155</v>
      </c>
      <c r="T27" s="105">
        <v>2825</v>
      </c>
      <c r="U27" s="107">
        <v>2825</v>
      </c>
      <c r="V27" s="110">
        <v>2104</v>
      </c>
      <c r="W27" s="105">
        <v>50</v>
      </c>
      <c r="X27" s="107">
        <v>100</v>
      </c>
      <c r="Y27" s="110">
        <v>116</v>
      </c>
      <c r="Z27" s="105">
        <f>T27+W27</f>
        <v>2875</v>
      </c>
      <c r="AA27" s="107">
        <f>U27+X27</f>
        <v>2925</v>
      </c>
      <c r="AB27" s="142">
        <v>2200</v>
      </c>
    </row>
    <row r="28" spans="2:28" ht="15" customHeight="1" thickBot="1">
      <c r="B28" s="14" t="s">
        <v>14</v>
      </c>
      <c r="C28" s="94">
        <f>C37+C46</f>
        <v>16</v>
      </c>
      <c r="D28" s="94">
        <f t="shared" si="0"/>
        <v>9</v>
      </c>
      <c r="E28" s="94">
        <f t="shared" si="0"/>
        <v>5</v>
      </c>
      <c r="F28" s="95">
        <f t="shared" si="2"/>
        <v>14</v>
      </c>
      <c r="G28" s="57" t="s">
        <v>4</v>
      </c>
      <c r="H28" s="71">
        <f>F28-'１０月'!F28</f>
        <v>11</v>
      </c>
      <c r="I28" s="51" t="s">
        <v>5</v>
      </c>
      <c r="J28" s="34" t="str">
        <f t="shared" si="1"/>
        <v>↑</v>
      </c>
      <c r="L28" s="169" t="s">
        <v>123</v>
      </c>
      <c r="M28" s="105">
        <v>334</v>
      </c>
      <c r="N28" s="107">
        <v>314</v>
      </c>
      <c r="O28" s="58"/>
      <c r="P28" s="110">
        <v>291</v>
      </c>
      <c r="Q28" s="56"/>
      <c r="S28" s="179"/>
      <c r="T28" s="175">
        <f>T27+U27</f>
        <v>5650</v>
      </c>
      <c r="U28" s="176"/>
      <c r="V28" s="109"/>
      <c r="W28" s="175">
        <f>W27+X27</f>
        <v>150</v>
      </c>
      <c r="X28" s="176"/>
      <c r="Y28" s="109"/>
      <c r="Z28" s="175">
        <f>SUM(Z27:AA27)</f>
        <v>5800</v>
      </c>
      <c r="AA28" s="176"/>
      <c r="AB28" s="141"/>
    </row>
    <row r="29" spans="2:28" ht="15" customHeight="1" thickBot="1">
      <c r="B29" s="15" t="s">
        <v>15</v>
      </c>
      <c r="C29" s="96">
        <f t="shared" si="0"/>
        <v>41</v>
      </c>
      <c r="D29" s="96">
        <f t="shared" si="0"/>
        <v>35</v>
      </c>
      <c r="E29" s="96">
        <f t="shared" si="0"/>
        <v>17</v>
      </c>
      <c r="F29" s="97">
        <f t="shared" si="2"/>
        <v>52</v>
      </c>
      <c r="G29" s="59" t="s">
        <v>4</v>
      </c>
      <c r="H29" s="72">
        <f>F29-'１０月'!F29</f>
        <v>-57</v>
      </c>
      <c r="I29" s="60" t="s">
        <v>5</v>
      </c>
      <c r="J29" s="34" t="str">
        <f t="shared" si="1"/>
        <v>↓</v>
      </c>
      <c r="L29" s="173"/>
      <c r="M29" s="175">
        <f>M28+N28</f>
        <v>648</v>
      </c>
      <c r="N29" s="176"/>
      <c r="O29" s="31" t="s">
        <v>4</v>
      </c>
      <c r="P29" s="145"/>
      <c r="Q29" s="50" t="s">
        <v>5</v>
      </c>
      <c r="S29" s="177" t="s">
        <v>127</v>
      </c>
      <c r="T29" s="105">
        <v>1009</v>
      </c>
      <c r="U29" s="107">
        <v>1001</v>
      </c>
      <c r="V29" s="110">
        <v>664</v>
      </c>
      <c r="W29" s="105">
        <v>3</v>
      </c>
      <c r="X29" s="107">
        <v>4</v>
      </c>
      <c r="Y29" s="110">
        <v>7</v>
      </c>
      <c r="Z29" s="105">
        <f>T29+W29</f>
        <v>1012</v>
      </c>
      <c r="AA29" s="107">
        <f>U29+X29</f>
        <v>1005</v>
      </c>
      <c r="AB29" s="142">
        <v>668</v>
      </c>
    </row>
    <row r="30" spans="2:28" ht="15" customHeight="1" thickBot="1">
      <c r="B30" s="10"/>
      <c r="C30" s="44"/>
      <c r="H30" s="63"/>
      <c r="L30" s="169" t="s">
        <v>124</v>
      </c>
      <c r="M30" s="105">
        <v>1233</v>
      </c>
      <c r="N30" s="107">
        <v>1241</v>
      </c>
      <c r="O30" s="58"/>
      <c r="P30" s="110">
        <v>1009</v>
      </c>
      <c r="Q30" s="56"/>
      <c r="S30" s="179"/>
      <c r="T30" s="175">
        <f>T29+U29</f>
        <v>2010</v>
      </c>
      <c r="U30" s="176"/>
      <c r="V30" s="109"/>
      <c r="W30" s="175">
        <f>W29+X29</f>
        <v>7</v>
      </c>
      <c r="X30" s="176"/>
      <c r="Y30" s="109"/>
      <c r="Z30" s="175">
        <f>SUM(Z29:AA29)</f>
        <v>2017</v>
      </c>
      <c r="AA30" s="176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3"/>
      <c r="M31" s="175">
        <f>M30+N30</f>
        <v>2474</v>
      </c>
      <c r="N31" s="176"/>
      <c r="O31" s="31" t="s">
        <v>4</v>
      </c>
      <c r="P31" s="109"/>
      <c r="Q31" s="50" t="s">
        <v>5</v>
      </c>
      <c r="S31" s="177" t="s">
        <v>128</v>
      </c>
      <c r="T31" s="105">
        <v>147</v>
      </c>
      <c r="U31" s="107">
        <v>137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147</v>
      </c>
      <c r="AA31" s="107">
        <f>U31+X31</f>
        <v>137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20</v>
      </c>
      <c r="E32" s="103">
        <v>16</v>
      </c>
      <c r="F32" s="93">
        <f>SUM(D32:E32)</f>
        <v>36</v>
      </c>
      <c r="G32" s="47" t="s">
        <v>4</v>
      </c>
      <c r="H32" s="68">
        <f>F32-'１０月'!F32</f>
        <v>9</v>
      </c>
      <c r="I32" s="48" t="s">
        <v>5</v>
      </c>
      <c r="J32" s="34" t="str">
        <f aca="true" t="shared" si="3" ref="J32:J38">IF(H32=0,"",IF(H32&gt;0,"↑","↓"))</f>
        <v>↑</v>
      </c>
      <c r="L32" s="169" t="s">
        <v>125</v>
      </c>
      <c r="M32" s="105">
        <v>1281</v>
      </c>
      <c r="N32" s="107">
        <v>1327</v>
      </c>
      <c r="O32" s="58"/>
      <c r="P32" s="110">
        <v>921</v>
      </c>
      <c r="Q32" s="56"/>
      <c r="S32" s="179"/>
      <c r="T32" s="175">
        <f>T31+U31</f>
        <v>284</v>
      </c>
      <c r="U32" s="176"/>
      <c r="V32" s="109"/>
      <c r="W32" s="175">
        <f>W31+X31</f>
        <v>0</v>
      </c>
      <c r="X32" s="176"/>
      <c r="Y32" s="109"/>
      <c r="Z32" s="175">
        <f>SUM(Z31:AA31)</f>
        <v>284</v>
      </c>
      <c r="AA32" s="176"/>
      <c r="AB32" s="141"/>
    </row>
    <row r="33" spans="2:28" ht="15" customHeight="1">
      <c r="B33" s="13" t="s">
        <v>10</v>
      </c>
      <c r="C33" s="103">
        <v>4</v>
      </c>
      <c r="D33" s="103">
        <v>10</v>
      </c>
      <c r="E33" s="103">
        <v>7</v>
      </c>
      <c r="F33" s="93">
        <f aca="true" t="shared" si="4" ref="F33:F38">SUM(D33:E33)</f>
        <v>17</v>
      </c>
      <c r="G33" s="47" t="s">
        <v>4</v>
      </c>
      <c r="H33" s="68">
        <f>F33-'１０月'!F33</f>
        <v>-14</v>
      </c>
      <c r="I33" s="48" t="s">
        <v>5</v>
      </c>
      <c r="J33" s="34" t="str">
        <f t="shared" si="3"/>
        <v>↓</v>
      </c>
      <c r="L33" s="173"/>
      <c r="M33" s="175">
        <f>M32+N32</f>
        <v>2608</v>
      </c>
      <c r="N33" s="176"/>
      <c r="O33" s="31" t="s">
        <v>4</v>
      </c>
      <c r="P33" s="109"/>
      <c r="Q33" s="50" t="s">
        <v>5</v>
      </c>
      <c r="S33" s="177" t="s">
        <v>129</v>
      </c>
      <c r="T33" s="105">
        <v>178</v>
      </c>
      <c r="U33" s="107">
        <v>190</v>
      </c>
      <c r="V33" s="110">
        <v>103</v>
      </c>
      <c r="W33" s="105">
        <v>9</v>
      </c>
      <c r="X33" s="107">
        <v>6</v>
      </c>
      <c r="Y33" s="110">
        <v>15</v>
      </c>
      <c r="Z33" s="105">
        <f>T33+W33</f>
        <v>187</v>
      </c>
      <c r="AA33" s="107">
        <f>U33+X33</f>
        <v>196</v>
      </c>
      <c r="AB33" s="142">
        <v>118</v>
      </c>
    </row>
    <row r="34" spans="2:28" ht="15" customHeight="1">
      <c r="B34" s="13" t="s">
        <v>11</v>
      </c>
      <c r="C34" s="103">
        <v>80</v>
      </c>
      <c r="D34" s="103">
        <v>67</v>
      </c>
      <c r="E34" s="103">
        <v>57</v>
      </c>
      <c r="F34" s="93">
        <f t="shared" si="4"/>
        <v>124</v>
      </c>
      <c r="G34" s="47" t="s">
        <v>4</v>
      </c>
      <c r="H34" s="68">
        <f>F34-'１０月'!F34</f>
        <v>-16</v>
      </c>
      <c r="I34" s="48" t="s">
        <v>5</v>
      </c>
      <c r="J34" s="34" t="str">
        <f t="shared" si="3"/>
        <v>↓</v>
      </c>
      <c r="L34" s="169" t="s">
        <v>126</v>
      </c>
      <c r="M34" s="105">
        <v>361</v>
      </c>
      <c r="N34" s="107">
        <v>357</v>
      </c>
      <c r="O34" s="58"/>
      <c r="P34" s="110">
        <v>270</v>
      </c>
      <c r="Q34" s="56"/>
      <c r="S34" s="179"/>
      <c r="T34" s="175">
        <f>T33+U33</f>
        <v>368</v>
      </c>
      <c r="U34" s="176"/>
      <c r="V34" s="109"/>
      <c r="W34" s="175">
        <f>W33+X33</f>
        <v>15</v>
      </c>
      <c r="X34" s="176"/>
      <c r="Y34" s="109"/>
      <c r="Z34" s="175">
        <f>SUM(Z33:AA33)</f>
        <v>383</v>
      </c>
      <c r="AA34" s="176"/>
      <c r="AB34" s="141"/>
    </row>
    <row r="35" spans="2:28" ht="15" customHeight="1">
      <c r="B35" s="13" t="s">
        <v>12</v>
      </c>
      <c r="C35" s="103">
        <v>44</v>
      </c>
      <c r="D35" s="103">
        <v>53</v>
      </c>
      <c r="E35" s="103">
        <v>41</v>
      </c>
      <c r="F35" s="93">
        <f t="shared" si="4"/>
        <v>94</v>
      </c>
      <c r="G35" s="47" t="s">
        <v>4</v>
      </c>
      <c r="H35" s="68">
        <f>F35-'１０月'!F35</f>
        <v>6</v>
      </c>
      <c r="I35" s="48" t="s">
        <v>5</v>
      </c>
      <c r="J35" s="34" t="str">
        <f t="shared" si="3"/>
        <v>↑</v>
      </c>
      <c r="L35" s="173"/>
      <c r="M35" s="175">
        <f>M34+N34</f>
        <v>718</v>
      </c>
      <c r="N35" s="176"/>
      <c r="O35" s="31" t="s">
        <v>4</v>
      </c>
      <c r="P35" s="109"/>
      <c r="Q35" s="50" t="s">
        <v>5</v>
      </c>
      <c r="S35" s="177" t="s">
        <v>130</v>
      </c>
      <c r="T35" s="105">
        <v>913</v>
      </c>
      <c r="U35" s="107">
        <v>908</v>
      </c>
      <c r="V35" s="110">
        <v>639</v>
      </c>
      <c r="W35" s="105">
        <v>145</v>
      </c>
      <c r="X35" s="107">
        <v>112</v>
      </c>
      <c r="Y35" s="110">
        <v>150</v>
      </c>
      <c r="Z35" s="105">
        <f>T35+W35</f>
        <v>1058</v>
      </c>
      <c r="AA35" s="107">
        <f>U35+X35</f>
        <v>1020</v>
      </c>
      <c r="AB35" s="142">
        <v>776</v>
      </c>
    </row>
    <row r="36" spans="2:28" ht="15" customHeight="1">
      <c r="B36" s="13" t="s">
        <v>13</v>
      </c>
      <c r="C36" s="103">
        <v>13</v>
      </c>
      <c r="D36" s="103">
        <v>0</v>
      </c>
      <c r="E36" s="103">
        <v>0</v>
      </c>
      <c r="F36" s="93">
        <f t="shared" si="4"/>
        <v>0</v>
      </c>
      <c r="G36" s="47" t="s">
        <v>4</v>
      </c>
      <c r="H36" s="68">
        <f>F36-'１０月'!F36</f>
        <v>-1</v>
      </c>
      <c r="I36" s="48" t="s">
        <v>5</v>
      </c>
      <c r="J36" s="34" t="str">
        <f t="shared" si="3"/>
        <v>↓</v>
      </c>
      <c r="L36" s="169" t="s">
        <v>127</v>
      </c>
      <c r="M36" s="105">
        <v>1012</v>
      </c>
      <c r="N36" s="107">
        <v>1005</v>
      </c>
      <c r="O36" s="58"/>
      <c r="P36" s="110">
        <v>668</v>
      </c>
      <c r="Q36" s="56"/>
      <c r="S36" s="179"/>
      <c r="T36" s="175">
        <f>T35+U35</f>
        <v>1821</v>
      </c>
      <c r="U36" s="176"/>
      <c r="V36" s="109"/>
      <c r="W36" s="175">
        <f>W35+X35</f>
        <v>257</v>
      </c>
      <c r="X36" s="176"/>
      <c r="Y36" s="109"/>
      <c r="Z36" s="175">
        <f>SUM(Z35:AA35)</f>
        <v>2078</v>
      </c>
      <c r="AA36" s="176"/>
      <c r="AB36" s="141"/>
    </row>
    <row r="37" spans="2:28" ht="15" customHeight="1" thickBot="1">
      <c r="B37" s="14" t="s">
        <v>14</v>
      </c>
      <c r="C37" s="104">
        <v>5</v>
      </c>
      <c r="D37" s="104">
        <v>0</v>
      </c>
      <c r="E37" s="104">
        <v>0</v>
      </c>
      <c r="F37" s="95">
        <f t="shared" si="4"/>
        <v>0</v>
      </c>
      <c r="G37" s="57" t="s">
        <v>4</v>
      </c>
      <c r="H37" s="71">
        <f>F37-'１０月'!F37</f>
        <v>-2</v>
      </c>
      <c r="I37" s="51" t="s">
        <v>5</v>
      </c>
      <c r="J37" s="34" t="str">
        <f t="shared" si="3"/>
        <v>↓</v>
      </c>
      <c r="L37" s="173"/>
      <c r="M37" s="175">
        <f>M36+N36</f>
        <v>2017</v>
      </c>
      <c r="N37" s="176"/>
      <c r="O37" s="31" t="s">
        <v>4</v>
      </c>
      <c r="P37" s="109"/>
      <c r="Q37" s="50" t="s">
        <v>5</v>
      </c>
      <c r="S37" s="177" t="s">
        <v>156</v>
      </c>
      <c r="T37" s="105">
        <v>335</v>
      </c>
      <c r="U37" s="107">
        <v>342</v>
      </c>
      <c r="V37" s="110">
        <v>240</v>
      </c>
      <c r="W37" s="105">
        <v>6</v>
      </c>
      <c r="X37" s="107">
        <v>1</v>
      </c>
      <c r="Y37" s="110">
        <v>7</v>
      </c>
      <c r="Z37" s="105">
        <f>T37+W37</f>
        <v>341</v>
      </c>
      <c r="AA37" s="107">
        <f>U37+X37</f>
        <v>343</v>
      </c>
      <c r="AB37" s="142">
        <v>246</v>
      </c>
    </row>
    <row r="38" spans="2:28" ht="15" customHeight="1" thickBot="1">
      <c r="B38" s="15" t="s">
        <v>15</v>
      </c>
      <c r="C38" s="96">
        <v>40</v>
      </c>
      <c r="D38" s="96">
        <v>24</v>
      </c>
      <c r="E38" s="96">
        <v>25</v>
      </c>
      <c r="F38" s="97">
        <f t="shared" si="4"/>
        <v>49</v>
      </c>
      <c r="G38" s="61" t="s">
        <v>4</v>
      </c>
      <c r="H38" s="72">
        <f>F38-'１０月'!F38</f>
        <v>2</v>
      </c>
      <c r="I38" s="60" t="s">
        <v>5</v>
      </c>
      <c r="J38" s="34" t="str">
        <f t="shared" si="3"/>
        <v>↑</v>
      </c>
      <c r="L38" s="169" t="s">
        <v>128</v>
      </c>
      <c r="M38" s="105">
        <v>143</v>
      </c>
      <c r="N38" s="107">
        <v>134</v>
      </c>
      <c r="O38" s="58"/>
      <c r="P38" s="110">
        <v>90</v>
      </c>
      <c r="Q38" s="56"/>
      <c r="S38" s="179"/>
      <c r="T38" s="175">
        <f>T37+U37</f>
        <v>677</v>
      </c>
      <c r="U38" s="176"/>
      <c r="V38" s="109"/>
      <c r="W38" s="175">
        <f>W37+X37</f>
        <v>7</v>
      </c>
      <c r="X38" s="176"/>
      <c r="Y38" s="109"/>
      <c r="Z38" s="175">
        <f>SUM(Z37:AA37)</f>
        <v>684</v>
      </c>
      <c r="AA38" s="176"/>
      <c r="AB38" s="141"/>
    </row>
    <row r="39" spans="2:28" ht="15" customHeight="1" thickBot="1">
      <c r="B39" s="10"/>
      <c r="C39" s="44"/>
      <c r="H39" s="63"/>
      <c r="L39" s="173"/>
      <c r="M39" s="175">
        <f>M38+N38</f>
        <v>277</v>
      </c>
      <c r="N39" s="176"/>
      <c r="O39" s="31" t="s">
        <v>4</v>
      </c>
      <c r="P39" s="109"/>
      <c r="Q39" s="50" t="s">
        <v>5</v>
      </c>
      <c r="S39" s="177" t="s">
        <v>132</v>
      </c>
      <c r="T39" s="105">
        <v>180</v>
      </c>
      <c r="U39" s="107">
        <v>190</v>
      </c>
      <c r="V39" s="110">
        <v>117</v>
      </c>
      <c r="W39" s="105">
        <v>9</v>
      </c>
      <c r="X39" s="107">
        <v>0</v>
      </c>
      <c r="Y39" s="110">
        <v>9</v>
      </c>
      <c r="Z39" s="105">
        <f>T39+W39</f>
        <v>189</v>
      </c>
      <c r="AA39" s="107">
        <f>U39+X39</f>
        <v>190</v>
      </c>
      <c r="AB39" s="142">
        <v>126</v>
      </c>
    </row>
    <row r="40" spans="2:28" ht="15" customHeight="1">
      <c r="B40" s="11" t="s">
        <v>169</v>
      </c>
      <c r="C40" s="12" t="s">
        <v>18</v>
      </c>
      <c r="D40" s="12" t="s">
        <v>16</v>
      </c>
      <c r="E40" s="12" t="s">
        <v>108</v>
      </c>
      <c r="F40" s="12" t="s">
        <v>19</v>
      </c>
      <c r="G40" s="77" t="s">
        <v>6</v>
      </c>
      <c r="H40" s="80"/>
      <c r="I40" s="79"/>
      <c r="L40" s="169" t="s">
        <v>129</v>
      </c>
      <c r="M40" s="105">
        <v>187</v>
      </c>
      <c r="N40" s="107">
        <v>196</v>
      </c>
      <c r="O40" s="58"/>
      <c r="P40" s="110">
        <v>118</v>
      </c>
      <c r="Q40" s="56"/>
      <c r="S40" s="179"/>
      <c r="T40" s="175">
        <f>T39+U39</f>
        <v>370</v>
      </c>
      <c r="U40" s="176"/>
      <c r="V40" s="109"/>
      <c r="W40" s="175">
        <f>W39+X39</f>
        <v>9</v>
      </c>
      <c r="X40" s="176"/>
      <c r="Y40" s="109"/>
      <c r="Z40" s="175">
        <f>SUM(Z39:AA39)</f>
        <v>379</v>
      </c>
      <c r="AA40" s="176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2</v>
      </c>
      <c r="F41" s="93">
        <f>SUM(D41:E41)</f>
        <v>2</v>
      </c>
      <c r="G41" s="47" t="s">
        <v>4</v>
      </c>
      <c r="H41" s="68">
        <f>F41-'１０月'!F41</f>
        <v>1</v>
      </c>
      <c r="I41" s="48" t="s">
        <v>5</v>
      </c>
      <c r="J41" s="34" t="str">
        <f aca="true" t="shared" si="5" ref="J41:J47">IF(H41=0,"",IF(H41&gt;0,"↑","↓"))</f>
        <v>↑</v>
      </c>
      <c r="L41" s="173"/>
      <c r="M41" s="175">
        <f>M40+N40</f>
        <v>383</v>
      </c>
      <c r="N41" s="176"/>
      <c r="O41" s="31" t="s">
        <v>4</v>
      </c>
      <c r="P41" s="109"/>
      <c r="Q41" s="50" t="s">
        <v>5</v>
      </c>
      <c r="S41" s="177" t="s">
        <v>133</v>
      </c>
      <c r="T41" s="105">
        <v>110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110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F42-'１０月'!F42</f>
        <v>0</v>
      </c>
      <c r="I42" s="48" t="s">
        <v>5</v>
      </c>
      <c r="J42" s="34">
        <f t="shared" si="5"/>
      </c>
      <c r="L42" s="169" t="s">
        <v>130</v>
      </c>
      <c r="M42" s="105">
        <v>1058</v>
      </c>
      <c r="N42" s="107">
        <v>1020</v>
      </c>
      <c r="O42" s="58"/>
      <c r="P42" s="110">
        <v>776</v>
      </c>
      <c r="Q42" s="56"/>
      <c r="S42" s="179"/>
      <c r="T42" s="175">
        <f>T41+U41</f>
        <v>206</v>
      </c>
      <c r="U42" s="176"/>
      <c r="V42" s="109"/>
      <c r="W42" s="175">
        <f>W41+X41</f>
        <v>0</v>
      </c>
      <c r="X42" s="176"/>
      <c r="Y42" s="109"/>
      <c r="Z42" s="175">
        <f>SUM(Z41:AA41)</f>
        <v>206</v>
      </c>
      <c r="AA42" s="176"/>
      <c r="AB42" s="141"/>
    </row>
    <row r="43" spans="2:28" ht="15" customHeight="1">
      <c r="B43" s="13" t="s">
        <v>11</v>
      </c>
      <c r="C43" s="103">
        <v>30</v>
      </c>
      <c r="D43" s="103">
        <v>28</v>
      </c>
      <c r="E43" s="103">
        <v>10</v>
      </c>
      <c r="F43" s="93">
        <f t="shared" si="6"/>
        <v>38</v>
      </c>
      <c r="G43" s="47" t="s">
        <v>4</v>
      </c>
      <c r="H43" s="68">
        <f>F43-'１０月'!F43</f>
        <v>-37</v>
      </c>
      <c r="I43" s="48" t="s">
        <v>5</v>
      </c>
      <c r="J43" s="34" t="str">
        <f t="shared" si="5"/>
        <v>↓</v>
      </c>
      <c r="L43" s="173"/>
      <c r="M43" s="175">
        <f>M42+N42</f>
        <v>2078</v>
      </c>
      <c r="N43" s="176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20802</v>
      </c>
      <c r="U43" s="99">
        <f>SUM(U7,U9,U11,U13,U15,U17,U19,U21,U23,U25,U27,U29,U31,U33,U35,U37,U39,U41)</f>
        <v>20173</v>
      </c>
      <c r="V43" s="100">
        <f>SUM(V7,V9,V11,V13,V15,V17,V19,V21,V23,V25,V27,V29,V31,V33,V35,V37,V39,V41)</f>
        <v>15378</v>
      </c>
      <c r="W43" s="98">
        <f>SUM(W7,W9,W11,W13,W15,W17,W19,W21,W23,W25,W27,W29,W31,W33,W35,W37,W39,W41)</f>
        <v>759</v>
      </c>
      <c r="X43" s="99">
        <f>SUM(X7,X9,X11,X13,X15,X17,X19,X21,X23,X25,X27,X29,X31,X33,X35,X37,X39,X41)</f>
        <v>610</v>
      </c>
      <c r="Y43" s="100">
        <f>SUM(Y7+Y9,Y11,Y13,Y15,Y17,Y19,Y21,Y23,Y25,Y27,Y29,Y31,Y33,Y35,Y37,Y39,Y41)</f>
        <v>1004</v>
      </c>
      <c r="Z43" s="98">
        <f>Z7+Z9+Z11+Z13+Z15+Z17+Z19+Z21+Z23+Z25+Z27+Z29+Z31+Z33+Z35+Z37+Z39+Z41</f>
        <v>21561</v>
      </c>
      <c r="AA43" s="99">
        <f>AA7+AA9+AA11+AA13+AA15+AA17+AA19+AA21+AA23+AA25+AA27+AA29+AA31+AA33+AA35+AA37+AA39+AA41</f>
        <v>20783</v>
      </c>
      <c r="AB43" s="143">
        <v>16239</v>
      </c>
    </row>
    <row r="44" spans="2:28" ht="15" customHeight="1" thickBot="1">
      <c r="B44" s="13" t="s">
        <v>12</v>
      </c>
      <c r="C44" s="103">
        <v>20</v>
      </c>
      <c r="D44" s="103">
        <v>8</v>
      </c>
      <c r="E44" s="103">
        <v>15</v>
      </c>
      <c r="F44" s="93">
        <f t="shared" si="6"/>
        <v>23</v>
      </c>
      <c r="G44" s="47" t="s">
        <v>4</v>
      </c>
      <c r="H44" s="68">
        <f>F44-'１０月'!F44</f>
        <v>8</v>
      </c>
      <c r="I44" s="48" t="s">
        <v>5</v>
      </c>
      <c r="J44" s="34" t="str">
        <f t="shared" si="5"/>
        <v>↑</v>
      </c>
      <c r="L44" s="169" t="s">
        <v>131</v>
      </c>
      <c r="M44" s="105">
        <v>341</v>
      </c>
      <c r="N44" s="107">
        <v>343</v>
      </c>
      <c r="O44" s="58"/>
      <c r="P44" s="108">
        <v>246</v>
      </c>
      <c r="Q44" s="56"/>
      <c r="S44" s="178"/>
      <c r="T44" s="171">
        <f>T43+U43</f>
        <v>40975</v>
      </c>
      <c r="U44" s="172"/>
      <c r="V44" s="101"/>
      <c r="W44" s="171">
        <f>W43+X43</f>
        <v>1369</v>
      </c>
      <c r="X44" s="172"/>
      <c r="Y44" s="101"/>
      <c r="Z44" s="171">
        <f>SUM(Z43:AA43)</f>
        <v>42344</v>
      </c>
      <c r="AA44" s="172"/>
      <c r="AB44" s="144"/>
    </row>
    <row r="45" spans="2:17" ht="15" customHeight="1">
      <c r="B45" s="13" t="s">
        <v>13</v>
      </c>
      <c r="C45" s="103">
        <v>2</v>
      </c>
      <c r="D45" s="103">
        <v>0</v>
      </c>
      <c r="E45" s="103">
        <v>0</v>
      </c>
      <c r="F45" s="93">
        <f t="shared" si="6"/>
        <v>0</v>
      </c>
      <c r="G45" s="47" t="s">
        <v>4</v>
      </c>
      <c r="H45" s="68">
        <f>F45-'１０月'!F45</f>
        <v>-2</v>
      </c>
      <c r="I45" s="48" t="s">
        <v>5</v>
      </c>
      <c r="J45" s="34" t="str">
        <f t="shared" si="5"/>
        <v>↓</v>
      </c>
      <c r="L45" s="173"/>
      <c r="M45" s="175">
        <f>M44+N44</f>
        <v>684</v>
      </c>
      <c r="N45" s="176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11</v>
      </c>
      <c r="D46" s="104">
        <v>9</v>
      </c>
      <c r="E46" s="104">
        <v>5</v>
      </c>
      <c r="F46" s="95">
        <f t="shared" si="6"/>
        <v>14</v>
      </c>
      <c r="G46" s="57" t="s">
        <v>4</v>
      </c>
      <c r="H46" s="71">
        <f>F46-'１０月'!F46</f>
        <v>13</v>
      </c>
      <c r="I46" s="51" t="s">
        <v>5</v>
      </c>
      <c r="J46" s="34" t="str">
        <f t="shared" si="5"/>
        <v>↑</v>
      </c>
      <c r="L46" s="169" t="s">
        <v>132</v>
      </c>
      <c r="M46" s="105">
        <v>189</v>
      </c>
      <c r="N46" s="107">
        <v>190</v>
      </c>
      <c r="O46" s="58"/>
      <c r="P46" s="110">
        <v>126</v>
      </c>
      <c r="Q46" s="56"/>
      <c r="T46" s="174" t="s">
        <v>172</v>
      </c>
      <c r="U46" s="174"/>
      <c r="V46" s="174"/>
      <c r="W46" s="174"/>
      <c r="X46" s="174"/>
      <c r="Y46" s="174"/>
      <c r="Z46" s="174"/>
      <c r="AA46" s="174"/>
    </row>
    <row r="47" spans="2:27" ht="15" customHeight="1" thickBot="1">
      <c r="B47" s="15" t="s">
        <v>15</v>
      </c>
      <c r="C47" s="96">
        <v>1</v>
      </c>
      <c r="D47" s="96">
        <v>11</v>
      </c>
      <c r="E47" s="96">
        <v>-8</v>
      </c>
      <c r="F47" s="97">
        <f t="shared" si="6"/>
        <v>3</v>
      </c>
      <c r="G47" s="61" t="s">
        <v>4</v>
      </c>
      <c r="H47" s="72">
        <f>F47-'１０月'!F47</f>
        <v>-59</v>
      </c>
      <c r="I47" s="60" t="s">
        <v>5</v>
      </c>
      <c r="J47" s="34" t="str">
        <f t="shared" si="5"/>
        <v>↓</v>
      </c>
      <c r="L47" s="173"/>
      <c r="M47" s="175">
        <f>M46+N46</f>
        <v>379</v>
      </c>
      <c r="N47" s="176"/>
      <c r="O47" s="31" t="s">
        <v>4</v>
      </c>
      <c r="P47" s="109"/>
      <c r="Q47" s="50" t="s">
        <v>5</v>
      </c>
      <c r="T47" s="174"/>
      <c r="U47" s="174"/>
      <c r="V47" s="174"/>
      <c r="W47" s="174"/>
      <c r="X47" s="174"/>
      <c r="Y47" s="174"/>
      <c r="Z47" s="174"/>
      <c r="AA47" s="174"/>
    </row>
    <row r="48" spans="12:27" ht="15" customHeight="1">
      <c r="L48" s="169" t="s">
        <v>133</v>
      </c>
      <c r="M48" s="105">
        <v>110</v>
      </c>
      <c r="N48" s="107">
        <v>96</v>
      </c>
      <c r="O48" s="58"/>
      <c r="P48" s="110">
        <v>62</v>
      </c>
      <c r="Q48" s="56"/>
      <c r="T48" s="174"/>
      <c r="U48" s="174"/>
      <c r="V48" s="174"/>
      <c r="W48" s="174"/>
      <c r="X48" s="174"/>
      <c r="Y48" s="174"/>
      <c r="Z48" s="174"/>
      <c r="AA48" s="174"/>
    </row>
    <row r="49" spans="12:27" ht="15" customHeight="1">
      <c r="L49" s="173"/>
      <c r="M49" s="175">
        <f>M48+N48</f>
        <v>206</v>
      </c>
      <c r="N49" s="176"/>
      <c r="O49" s="31" t="s">
        <v>4</v>
      </c>
      <c r="P49" s="109"/>
      <c r="Q49" s="50" t="s">
        <v>5</v>
      </c>
      <c r="T49" s="174"/>
      <c r="U49" s="174"/>
      <c r="V49" s="174"/>
      <c r="W49" s="174"/>
      <c r="X49" s="174"/>
      <c r="Y49" s="174"/>
      <c r="Z49" s="174"/>
      <c r="AA49" s="174"/>
    </row>
    <row r="50" spans="12:27" ht="15" customHeight="1">
      <c r="L50" s="169" t="s">
        <v>135</v>
      </c>
      <c r="M50" s="105">
        <v>402</v>
      </c>
      <c r="N50" s="107">
        <v>373</v>
      </c>
      <c r="O50" s="58"/>
      <c r="P50" s="110">
        <v>218</v>
      </c>
      <c r="Q50" s="56"/>
      <c r="T50" s="174"/>
      <c r="U50" s="174"/>
      <c r="V50" s="174"/>
      <c r="W50" s="174"/>
      <c r="X50" s="174"/>
      <c r="Y50" s="174"/>
      <c r="Z50" s="174"/>
      <c r="AA50" s="174"/>
    </row>
    <row r="51" spans="12:17" ht="15" customHeight="1">
      <c r="L51" s="173"/>
      <c r="M51" s="175">
        <f>M50+N50</f>
        <v>775</v>
      </c>
      <c r="N51" s="176"/>
      <c r="O51" s="31" t="s">
        <v>4</v>
      </c>
      <c r="P51" s="109"/>
      <c r="Q51" s="50" t="s">
        <v>5</v>
      </c>
    </row>
    <row r="52" spans="12:17" ht="15" customHeight="1">
      <c r="L52" s="169" t="s">
        <v>134</v>
      </c>
      <c r="M52" s="98">
        <f>SUM(M8,M6,M10,M12,M14,M16,M18,M20,M22,M24,M26,M28,M30,M32,M34,M36,M38,M40,M42,M44+M46,M48,M50)</f>
        <v>21561</v>
      </c>
      <c r="N52" s="99">
        <f>SUM(N6,N8,N10,N12,N14,N16,N18,N20,N22,N24,N26,N28,N30,N32,N34,N36,N38,N40,N42,N44,N46,N48,N50)</f>
        <v>20783</v>
      </c>
      <c r="O52" s="58"/>
      <c r="P52" s="147">
        <f>SUM(P6,P8,P10,P12,P14,P16,P18,P20,P22,P24,P26,P28,P30,P32,P34,P36,P38,P40,P42,P44,P46,P48,P50)</f>
        <v>16239</v>
      </c>
      <c r="Q52" s="56"/>
    </row>
    <row r="53" spans="12:17" ht="15" customHeight="1" thickBot="1">
      <c r="L53" s="170"/>
      <c r="M53" s="171">
        <f>M52+N52</f>
        <v>42344</v>
      </c>
      <c r="N53" s="172"/>
      <c r="O53" s="62" t="s">
        <v>4</v>
      </c>
      <c r="P53" s="101"/>
      <c r="Q53" s="42" t="s">
        <v>5</v>
      </c>
    </row>
  </sheetData>
  <sheetProtection/>
  <mergeCells count="144">
    <mergeCell ref="T46:AA50"/>
    <mergeCell ref="D17:F17"/>
    <mergeCell ref="D18:F18"/>
    <mergeCell ref="D9:F9"/>
    <mergeCell ref="D10:F10"/>
    <mergeCell ref="D11:F11"/>
    <mergeCell ref="D12:F12"/>
    <mergeCell ref="M49:N49"/>
    <mergeCell ref="M35:N35"/>
    <mergeCell ref="L32:L33"/>
    <mergeCell ref="M51:N51"/>
    <mergeCell ref="D3:F3"/>
    <mergeCell ref="D4:F4"/>
    <mergeCell ref="D5:F5"/>
    <mergeCell ref="D6:F6"/>
    <mergeCell ref="L4:L5"/>
    <mergeCell ref="D16:F16"/>
    <mergeCell ref="L14:L15"/>
    <mergeCell ref="L46:L47"/>
    <mergeCell ref="M33:N33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34:L35"/>
    <mergeCell ref="M37:N37"/>
    <mergeCell ref="M39:N39"/>
    <mergeCell ref="L36:L37"/>
    <mergeCell ref="L38:L39"/>
    <mergeCell ref="L44:L45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B1" sqref="B1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">
        <v>226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03">
        <f>D9+D15</f>
        <v>42358</v>
      </c>
      <c r="E3" s="187"/>
      <c r="F3" s="188"/>
      <c r="G3" s="45" t="s">
        <v>4</v>
      </c>
      <c r="H3" s="66">
        <f>D3-'１１月'!D3</f>
        <v>14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1">
        <f>D10+D16</f>
        <v>21547</v>
      </c>
      <c r="E4" s="181"/>
      <c r="F4" s="182"/>
      <c r="G4" s="47" t="s">
        <v>4</v>
      </c>
      <c r="H4" s="67">
        <f>D4-'１１月'!D4</f>
        <v>-14</v>
      </c>
      <c r="I4" s="48" t="s">
        <v>5</v>
      </c>
      <c r="J4" s="34" t="str">
        <f>IF(H4=0,"",IF(H4&gt;0,"↑","↓"))</f>
        <v>↓</v>
      </c>
      <c r="L4" s="189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2</v>
      </c>
      <c r="C5" s="113"/>
      <c r="D5" s="201">
        <f>D11+D17</f>
        <v>20811</v>
      </c>
      <c r="E5" s="181"/>
      <c r="F5" s="182"/>
      <c r="G5" s="49" t="s">
        <v>4</v>
      </c>
      <c r="H5" s="69">
        <f>D5-'１１月'!D5</f>
        <v>28</v>
      </c>
      <c r="I5" s="50" t="s">
        <v>5</v>
      </c>
      <c r="J5" s="34" t="str">
        <f>IF(H5=0,"",IF(H5&gt;0,"↑","↓"))</f>
        <v>↑</v>
      </c>
      <c r="L5" s="190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95" t="s">
        <v>168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3</v>
      </c>
      <c r="C6" s="115"/>
      <c r="D6" s="202">
        <f>D12+D18</f>
        <v>16253</v>
      </c>
      <c r="E6" s="184"/>
      <c r="F6" s="185"/>
      <c r="G6" s="53" t="s">
        <v>4</v>
      </c>
      <c r="H6" s="70">
        <f>D6-'１１月'!D6</f>
        <v>14</v>
      </c>
      <c r="I6" s="54" t="s">
        <v>5</v>
      </c>
      <c r="J6" s="34" t="str">
        <f>IF(H6=0,"",IF(H6&gt;0,"↑","↓"))</f>
        <v>↑</v>
      </c>
      <c r="L6" s="169" t="s">
        <v>112</v>
      </c>
      <c r="M6" s="105">
        <v>134</v>
      </c>
      <c r="N6" s="106">
        <v>130</v>
      </c>
      <c r="O6" s="30"/>
      <c r="P6" s="108">
        <v>83</v>
      </c>
      <c r="Q6" s="56"/>
      <c r="S6" s="139"/>
      <c r="T6" s="29" t="s">
        <v>107</v>
      </c>
      <c r="U6" s="28" t="s">
        <v>108</v>
      </c>
      <c r="V6" s="196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6:28" ht="15" customHeight="1">
      <c r="F7" s="91"/>
      <c r="H7" s="64"/>
      <c r="L7" s="173"/>
      <c r="M7" s="175">
        <f>M6+N6</f>
        <v>264</v>
      </c>
      <c r="N7" s="176"/>
      <c r="O7" s="31" t="s">
        <v>4</v>
      </c>
      <c r="P7" s="109"/>
      <c r="Q7" s="50" t="s">
        <v>5</v>
      </c>
      <c r="S7" s="177" t="s">
        <v>112</v>
      </c>
      <c r="T7" s="105">
        <v>134</v>
      </c>
      <c r="U7" s="106">
        <v>129</v>
      </c>
      <c r="V7" s="108">
        <v>83</v>
      </c>
      <c r="W7" s="105">
        <v>0</v>
      </c>
      <c r="X7" s="106">
        <v>1</v>
      </c>
      <c r="Y7" s="110">
        <v>1</v>
      </c>
      <c r="Z7" s="105">
        <f>T7+W7</f>
        <v>134</v>
      </c>
      <c r="AA7" s="106">
        <f>U7+X7</f>
        <v>130</v>
      </c>
      <c r="AB7" s="140">
        <v>83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9" t="s">
        <v>113</v>
      </c>
      <c r="M8" s="105">
        <v>168</v>
      </c>
      <c r="N8" s="107">
        <v>170</v>
      </c>
      <c r="O8" s="58"/>
      <c r="P8" s="110">
        <v>116</v>
      </c>
      <c r="Q8" s="56"/>
      <c r="S8" s="179"/>
      <c r="T8" s="175">
        <f>T7+U7</f>
        <v>263</v>
      </c>
      <c r="U8" s="176"/>
      <c r="V8" s="109"/>
      <c r="W8" s="175">
        <f>W7+X7</f>
        <v>1</v>
      </c>
      <c r="X8" s="176"/>
      <c r="Y8" s="109"/>
      <c r="Z8" s="175">
        <f>SUM(Z7:AA7)</f>
        <v>264</v>
      </c>
      <c r="AA8" s="176"/>
      <c r="AB8" s="141"/>
      <c r="AD8" s="102"/>
    </row>
    <row r="9" spans="2:28" ht="15" customHeight="1">
      <c r="B9" s="81" t="s">
        <v>0</v>
      </c>
      <c r="C9" s="111"/>
      <c r="D9" s="203">
        <f>D10+D11</f>
        <v>40983</v>
      </c>
      <c r="E9" s="187"/>
      <c r="F9" s="188"/>
      <c r="G9" s="45" t="s">
        <v>4</v>
      </c>
      <c r="H9" s="66">
        <f>D9-'１１月'!D9</f>
        <v>8</v>
      </c>
      <c r="I9" s="46" t="s">
        <v>5</v>
      </c>
      <c r="J9" s="34" t="str">
        <f>IF(H9=0,"",IF(H9&gt;0,"↑","↓"))</f>
        <v>↑</v>
      </c>
      <c r="L9" s="173"/>
      <c r="M9" s="175">
        <f>M8+N8</f>
        <v>338</v>
      </c>
      <c r="N9" s="176"/>
      <c r="O9" s="31" t="s">
        <v>4</v>
      </c>
      <c r="P9" s="109"/>
      <c r="Q9" s="50" t="s">
        <v>5</v>
      </c>
      <c r="S9" s="177" t="s">
        <v>113</v>
      </c>
      <c r="T9" s="105">
        <v>168</v>
      </c>
      <c r="U9" s="107">
        <v>170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168</v>
      </c>
      <c r="AA9" s="107">
        <f>U9+X9</f>
        <v>170</v>
      </c>
      <c r="AB9" s="142">
        <v>116</v>
      </c>
    </row>
    <row r="10" spans="2:28" ht="15" customHeight="1">
      <c r="B10" s="112" t="s">
        <v>1</v>
      </c>
      <c r="C10" s="113"/>
      <c r="D10" s="201">
        <v>20800</v>
      </c>
      <c r="E10" s="181"/>
      <c r="F10" s="182"/>
      <c r="G10" s="47" t="s">
        <v>4</v>
      </c>
      <c r="H10" s="67">
        <f>D10-'１１月'!D10</f>
        <v>-2</v>
      </c>
      <c r="I10" s="48" t="s">
        <v>5</v>
      </c>
      <c r="J10" s="34" t="str">
        <f>IF(H10=0,"",IF(H10&gt;0,"↑","↓"))</f>
        <v>↓</v>
      </c>
      <c r="L10" s="169" t="s">
        <v>114</v>
      </c>
      <c r="M10" s="105">
        <v>1541</v>
      </c>
      <c r="N10" s="107">
        <v>1524</v>
      </c>
      <c r="O10" s="58"/>
      <c r="P10" s="110">
        <v>1129</v>
      </c>
      <c r="Q10" s="56"/>
      <c r="S10" s="179"/>
      <c r="T10" s="175">
        <f>T9+U9</f>
        <v>338</v>
      </c>
      <c r="U10" s="176"/>
      <c r="V10" s="109"/>
      <c r="W10" s="175">
        <f>W9+X9</f>
        <v>0</v>
      </c>
      <c r="X10" s="176"/>
      <c r="Y10" s="109"/>
      <c r="Z10" s="175">
        <f>SUM(Z9:AA9)</f>
        <v>338</v>
      </c>
      <c r="AA10" s="176"/>
      <c r="AB10" s="141"/>
    </row>
    <row r="11" spans="2:28" ht="15" customHeight="1">
      <c r="B11" s="112" t="s">
        <v>2</v>
      </c>
      <c r="C11" s="113"/>
      <c r="D11" s="201">
        <v>20183</v>
      </c>
      <c r="E11" s="181"/>
      <c r="F11" s="182"/>
      <c r="G11" s="47" t="s">
        <v>4</v>
      </c>
      <c r="H11" s="69">
        <f>D11-'１１月'!D11</f>
        <v>10</v>
      </c>
      <c r="I11" s="48" t="s">
        <v>5</v>
      </c>
      <c r="J11" s="34" t="str">
        <f>IF(H11=0,"",IF(H11&gt;0,"↑","↓"))</f>
        <v>↑</v>
      </c>
      <c r="L11" s="173"/>
      <c r="M11" s="175">
        <f>M10+N10</f>
        <v>3065</v>
      </c>
      <c r="N11" s="176"/>
      <c r="O11" s="31" t="s">
        <v>4</v>
      </c>
      <c r="P11" s="109"/>
      <c r="Q11" s="50" t="s">
        <v>5</v>
      </c>
      <c r="S11" s="177" t="s">
        <v>114</v>
      </c>
      <c r="T11" s="105">
        <v>1527</v>
      </c>
      <c r="U11" s="107">
        <v>1511</v>
      </c>
      <c r="V11" s="110">
        <v>1114</v>
      </c>
      <c r="W11" s="105">
        <v>14</v>
      </c>
      <c r="X11" s="107">
        <v>13</v>
      </c>
      <c r="Y11" s="110">
        <v>22</v>
      </c>
      <c r="Z11" s="105">
        <f>T11+W11</f>
        <v>1541</v>
      </c>
      <c r="AA11" s="107">
        <f>U11+X11</f>
        <v>1524</v>
      </c>
      <c r="AB11" s="142">
        <v>1129</v>
      </c>
    </row>
    <row r="12" spans="2:28" ht="15" customHeight="1" thickBot="1">
      <c r="B12" s="114" t="s">
        <v>3</v>
      </c>
      <c r="C12" s="115"/>
      <c r="D12" s="202">
        <v>15354</v>
      </c>
      <c r="E12" s="184"/>
      <c r="F12" s="185"/>
      <c r="G12" s="53" t="s">
        <v>4</v>
      </c>
      <c r="H12" s="70">
        <f>D12-'１１月'!D12</f>
        <v>6</v>
      </c>
      <c r="I12" s="54" t="s">
        <v>5</v>
      </c>
      <c r="J12" s="34" t="str">
        <f>IF(H12=0,"",IF(H12&gt;0,"↑","↓"))</f>
        <v>↑</v>
      </c>
      <c r="L12" s="169" t="s">
        <v>115</v>
      </c>
      <c r="M12" s="105">
        <v>2433</v>
      </c>
      <c r="N12" s="107">
        <v>2340</v>
      </c>
      <c r="O12" s="58"/>
      <c r="P12" s="110">
        <v>1744</v>
      </c>
      <c r="Q12" s="56"/>
      <c r="S12" s="179"/>
      <c r="T12" s="175">
        <f>T11+U11</f>
        <v>3038</v>
      </c>
      <c r="U12" s="176"/>
      <c r="V12" s="109"/>
      <c r="W12" s="175">
        <f>W11+X11</f>
        <v>27</v>
      </c>
      <c r="X12" s="176"/>
      <c r="Y12" s="109"/>
      <c r="Z12" s="175">
        <f>SUM(Z11:AA11)</f>
        <v>3065</v>
      </c>
      <c r="AA12" s="176"/>
      <c r="AB12" s="141"/>
    </row>
    <row r="13" spans="6:28" ht="15" customHeight="1">
      <c r="F13" s="91"/>
      <c r="H13" s="64"/>
      <c r="L13" s="173"/>
      <c r="M13" s="175">
        <f>M12+N12</f>
        <v>4773</v>
      </c>
      <c r="N13" s="176"/>
      <c r="O13" s="31" t="s">
        <v>4</v>
      </c>
      <c r="P13" s="109"/>
      <c r="Q13" s="50" t="s">
        <v>5</v>
      </c>
      <c r="S13" s="177" t="s">
        <v>115</v>
      </c>
      <c r="T13" s="105">
        <v>2413</v>
      </c>
      <c r="U13" s="107">
        <v>2329</v>
      </c>
      <c r="V13" s="110">
        <v>1723</v>
      </c>
      <c r="W13" s="105">
        <v>38</v>
      </c>
      <c r="X13" s="107">
        <v>33</v>
      </c>
      <c r="Y13" s="110">
        <v>53</v>
      </c>
      <c r="Z13" s="105">
        <f>T13+W13</f>
        <v>2451</v>
      </c>
      <c r="AA13" s="107">
        <f>U13+X13</f>
        <v>2362</v>
      </c>
      <c r="AB13" s="142">
        <v>1762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9" t="s">
        <v>116</v>
      </c>
      <c r="M14" s="105">
        <v>747</v>
      </c>
      <c r="N14" s="107">
        <v>741</v>
      </c>
      <c r="O14" s="58"/>
      <c r="P14" s="110">
        <v>576</v>
      </c>
      <c r="Q14" s="56"/>
      <c r="S14" s="179"/>
      <c r="T14" s="175">
        <f>T13+U13</f>
        <v>4742</v>
      </c>
      <c r="U14" s="176"/>
      <c r="V14" s="109"/>
      <c r="W14" s="175">
        <f>W13+X13</f>
        <v>71</v>
      </c>
      <c r="X14" s="176"/>
      <c r="Y14" s="109"/>
      <c r="Z14" s="175">
        <f>SUM(Z13:AA13)</f>
        <v>4813</v>
      </c>
      <c r="AA14" s="176"/>
      <c r="AB14" s="141"/>
    </row>
    <row r="15" spans="2:28" ht="15" customHeight="1">
      <c r="B15" s="81" t="s">
        <v>0</v>
      </c>
      <c r="C15" s="111"/>
      <c r="D15" s="203">
        <f>D16+D17</f>
        <v>1375</v>
      </c>
      <c r="E15" s="187"/>
      <c r="F15" s="188"/>
      <c r="G15" s="45" t="s">
        <v>4</v>
      </c>
      <c r="H15" s="66">
        <f>D15-'１１月'!D15</f>
        <v>6</v>
      </c>
      <c r="I15" s="46" t="s">
        <v>5</v>
      </c>
      <c r="J15" s="34" t="str">
        <f>IF(H15=0,"",IF(H15&gt;0,"↑","↓"))</f>
        <v>↑</v>
      </c>
      <c r="L15" s="173"/>
      <c r="M15" s="175">
        <f>M14+N14</f>
        <v>1488</v>
      </c>
      <c r="N15" s="176"/>
      <c r="O15" s="31" t="s">
        <v>4</v>
      </c>
      <c r="P15" s="109"/>
      <c r="Q15" s="50" t="s">
        <v>5</v>
      </c>
      <c r="S15" s="177" t="s">
        <v>116</v>
      </c>
      <c r="T15" s="105">
        <v>466</v>
      </c>
      <c r="U15" s="107">
        <v>458</v>
      </c>
      <c r="V15" s="110">
        <v>357</v>
      </c>
      <c r="W15" s="105">
        <v>6</v>
      </c>
      <c r="X15" s="107">
        <v>7</v>
      </c>
      <c r="Y15" s="110">
        <v>6</v>
      </c>
      <c r="Z15" s="105">
        <f>T15+W15</f>
        <v>472</v>
      </c>
      <c r="AA15" s="107">
        <f>U15+X15</f>
        <v>465</v>
      </c>
      <c r="AB15" s="142">
        <v>360</v>
      </c>
    </row>
    <row r="16" spans="2:28" ht="15" customHeight="1">
      <c r="B16" s="112" t="s">
        <v>1</v>
      </c>
      <c r="C16" s="113"/>
      <c r="D16" s="201">
        <v>747</v>
      </c>
      <c r="E16" s="181"/>
      <c r="F16" s="182"/>
      <c r="G16" s="47" t="s">
        <v>4</v>
      </c>
      <c r="H16" s="67">
        <f>D16-'１１月'!D16</f>
        <v>-12</v>
      </c>
      <c r="I16" s="48" t="s">
        <v>5</v>
      </c>
      <c r="J16" s="34" t="str">
        <f>IF(H16=0,"",IF(H16&gt;0,"↑","↓"))</f>
        <v>↓</v>
      </c>
      <c r="L16" s="169" t="s">
        <v>117</v>
      </c>
      <c r="M16" s="105">
        <v>2768</v>
      </c>
      <c r="N16" s="107">
        <v>2661</v>
      </c>
      <c r="O16" s="58"/>
      <c r="P16" s="110">
        <v>2106</v>
      </c>
      <c r="Q16" s="56"/>
      <c r="S16" s="179"/>
      <c r="T16" s="175">
        <f>T15+U15</f>
        <v>924</v>
      </c>
      <c r="U16" s="176"/>
      <c r="V16" s="109"/>
      <c r="W16" s="175">
        <f>W15+X15</f>
        <v>13</v>
      </c>
      <c r="X16" s="176"/>
      <c r="Y16" s="109"/>
      <c r="Z16" s="175">
        <f>SUM(Z15:AA15)</f>
        <v>937</v>
      </c>
      <c r="AA16" s="176"/>
      <c r="AB16" s="141"/>
    </row>
    <row r="17" spans="2:28" ht="15" customHeight="1">
      <c r="B17" s="112" t="s">
        <v>2</v>
      </c>
      <c r="C17" s="113"/>
      <c r="D17" s="201">
        <v>628</v>
      </c>
      <c r="E17" s="181"/>
      <c r="F17" s="182"/>
      <c r="G17" s="47" t="s">
        <v>4</v>
      </c>
      <c r="H17" s="69">
        <f>D17-'１１月'!D17</f>
        <v>18</v>
      </c>
      <c r="I17" s="48" t="s">
        <v>5</v>
      </c>
      <c r="J17" s="34" t="str">
        <f>IF(H17=0,"",IF(H17&gt;0,"↑","↓"))</f>
        <v>↑</v>
      </c>
      <c r="L17" s="173"/>
      <c r="M17" s="175">
        <f>M16+N16</f>
        <v>5429</v>
      </c>
      <c r="N17" s="176"/>
      <c r="O17" s="31" t="s">
        <v>4</v>
      </c>
      <c r="P17" s="109"/>
      <c r="Q17" s="50" t="s">
        <v>5</v>
      </c>
      <c r="S17" s="177" t="s">
        <v>176</v>
      </c>
      <c r="T17" s="105">
        <v>1752</v>
      </c>
      <c r="U17" s="107">
        <v>1596</v>
      </c>
      <c r="V17" s="110">
        <v>1319</v>
      </c>
      <c r="W17" s="105">
        <v>12</v>
      </c>
      <c r="X17" s="107">
        <v>24</v>
      </c>
      <c r="Y17" s="110">
        <v>26</v>
      </c>
      <c r="Z17" s="105">
        <f>T17+W17</f>
        <v>1764</v>
      </c>
      <c r="AA17" s="107">
        <f>U17+X17</f>
        <v>1620</v>
      </c>
      <c r="AB17" s="142">
        <v>1331</v>
      </c>
    </row>
    <row r="18" spans="2:28" ht="15" customHeight="1" thickBot="1">
      <c r="B18" s="114" t="s">
        <v>3</v>
      </c>
      <c r="C18" s="115"/>
      <c r="D18" s="202">
        <v>899</v>
      </c>
      <c r="E18" s="184"/>
      <c r="F18" s="185"/>
      <c r="G18" s="53" t="s">
        <v>4</v>
      </c>
      <c r="H18" s="70">
        <f>D18-'１１月'!D18</f>
        <v>8</v>
      </c>
      <c r="I18" s="54" t="s">
        <v>5</v>
      </c>
      <c r="J18" s="34" t="str">
        <f>IF(H18=0,"",IF(H18&gt;0,"↑","↓"))</f>
        <v>↑</v>
      </c>
      <c r="L18" s="169" t="s">
        <v>118</v>
      </c>
      <c r="M18" s="105">
        <v>3053</v>
      </c>
      <c r="N18" s="107">
        <v>2888</v>
      </c>
      <c r="O18" s="58"/>
      <c r="P18" s="110">
        <v>2421</v>
      </c>
      <c r="Q18" s="56"/>
      <c r="S18" s="179"/>
      <c r="T18" s="175">
        <f>T17+U17</f>
        <v>3348</v>
      </c>
      <c r="U18" s="176"/>
      <c r="V18" s="109"/>
      <c r="W18" s="175">
        <f>W17+X17</f>
        <v>36</v>
      </c>
      <c r="X18" s="176"/>
      <c r="Y18" s="109"/>
      <c r="Z18" s="175">
        <f>SUM(Z17:AA17)</f>
        <v>3384</v>
      </c>
      <c r="AA18" s="176"/>
      <c r="AB18" s="141"/>
    </row>
    <row r="19" spans="12:28" ht="15" customHeight="1">
      <c r="L19" s="173"/>
      <c r="M19" s="175">
        <f>M18+N18</f>
        <v>5941</v>
      </c>
      <c r="N19" s="176"/>
      <c r="O19" s="31" t="s">
        <v>4</v>
      </c>
      <c r="P19" s="109"/>
      <c r="Q19" s="50" t="s">
        <v>5</v>
      </c>
      <c r="S19" s="177" t="s">
        <v>177</v>
      </c>
      <c r="T19" s="105">
        <v>4808</v>
      </c>
      <c r="U19" s="107">
        <v>4675</v>
      </c>
      <c r="V19" s="110">
        <v>3641</v>
      </c>
      <c r="W19" s="105">
        <v>201</v>
      </c>
      <c r="X19" s="107">
        <v>148</v>
      </c>
      <c r="Y19" s="110">
        <v>234</v>
      </c>
      <c r="Z19" s="105">
        <f>T19+W19</f>
        <v>5009</v>
      </c>
      <c r="AA19" s="107">
        <f>U19+X19</f>
        <v>4823</v>
      </c>
      <c r="AB19" s="142">
        <v>3842</v>
      </c>
    </row>
    <row r="20" spans="2:28" ht="15" customHeight="1">
      <c r="B20" s="85" t="s">
        <v>7</v>
      </c>
      <c r="C20" s="44"/>
      <c r="H20" s="63"/>
      <c r="L20" s="169" t="s">
        <v>119</v>
      </c>
      <c r="M20" s="105">
        <v>74</v>
      </c>
      <c r="N20" s="107">
        <v>84</v>
      </c>
      <c r="O20" s="58"/>
      <c r="P20" s="110">
        <v>50</v>
      </c>
      <c r="Q20" s="56"/>
      <c r="S20" s="179"/>
      <c r="T20" s="175">
        <f>T19+U19</f>
        <v>9483</v>
      </c>
      <c r="U20" s="176"/>
      <c r="V20" s="109"/>
      <c r="W20" s="175">
        <f>W19+X19</f>
        <v>349</v>
      </c>
      <c r="X20" s="176"/>
      <c r="Y20" s="109"/>
      <c r="Z20" s="175">
        <f>SUM(Z19:AA19)</f>
        <v>9832</v>
      </c>
      <c r="AA20" s="176"/>
      <c r="AB20" s="141"/>
    </row>
    <row r="21" spans="3:28" ht="15" customHeight="1" thickBot="1">
      <c r="C21" s="44"/>
      <c r="H21" s="63"/>
      <c r="L21" s="173"/>
      <c r="M21" s="175">
        <f>M20+N20</f>
        <v>158</v>
      </c>
      <c r="N21" s="176"/>
      <c r="O21" s="31" t="s">
        <v>4</v>
      </c>
      <c r="P21" s="109"/>
      <c r="Q21" s="50" t="s">
        <v>5</v>
      </c>
      <c r="S21" s="177" t="s">
        <v>120</v>
      </c>
      <c r="T21" s="105">
        <v>1452</v>
      </c>
      <c r="U21" s="107">
        <v>1366</v>
      </c>
      <c r="V21" s="110">
        <v>1069</v>
      </c>
      <c r="W21" s="105">
        <v>61</v>
      </c>
      <c r="X21" s="107">
        <v>62</v>
      </c>
      <c r="Y21" s="110">
        <v>86</v>
      </c>
      <c r="Z21" s="105">
        <f>T21+W21</f>
        <v>1513</v>
      </c>
      <c r="AA21" s="107">
        <f>U21+X21</f>
        <v>1428</v>
      </c>
      <c r="AB21" s="142">
        <v>1142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9" t="s">
        <v>120</v>
      </c>
      <c r="M22" s="105">
        <v>1506</v>
      </c>
      <c r="N22" s="107">
        <v>1425</v>
      </c>
      <c r="O22" s="58"/>
      <c r="P22" s="110">
        <v>1138</v>
      </c>
      <c r="Q22" s="56"/>
      <c r="S22" s="179"/>
      <c r="T22" s="175">
        <f>T21+U21</f>
        <v>2818</v>
      </c>
      <c r="U22" s="176"/>
      <c r="V22" s="109"/>
      <c r="W22" s="175">
        <f>W21+X21</f>
        <v>123</v>
      </c>
      <c r="X22" s="176"/>
      <c r="Y22" s="109"/>
      <c r="Z22" s="175">
        <f>SUM(Z21:AA21)</f>
        <v>2941</v>
      </c>
      <c r="AA22" s="176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aca="true" t="shared" si="1" ref="D23:D29">D32+D41</f>
        <v>12</v>
      </c>
      <c r="E23" s="92">
        <f t="shared" si="0"/>
        <v>20</v>
      </c>
      <c r="F23" s="93">
        <f>SUM(D23:E23)</f>
        <v>32</v>
      </c>
      <c r="G23" s="47" t="s">
        <v>4</v>
      </c>
      <c r="H23" s="68">
        <f>F23-'１１月'!F23</f>
        <v>-6</v>
      </c>
      <c r="I23" s="48" t="s">
        <v>5</v>
      </c>
      <c r="J23" s="34" t="str">
        <f aca="true" t="shared" si="2" ref="J23:J29">IF(H23=0,"",IF(H23&gt;0,"↑","↓"))</f>
        <v>↓</v>
      </c>
      <c r="L23" s="173"/>
      <c r="M23" s="175">
        <f>M22+N22</f>
        <v>2931</v>
      </c>
      <c r="N23" s="176"/>
      <c r="O23" s="31" t="s">
        <v>4</v>
      </c>
      <c r="P23" s="109"/>
      <c r="Q23" s="50" t="s">
        <v>5</v>
      </c>
      <c r="S23" s="177" t="s">
        <v>121</v>
      </c>
      <c r="T23" s="105">
        <v>452</v>
      </c>
      <c r="U23" s="107">
        <v>443</v>
      </c>
      <c r="V23" s="110">
        <v>288</v>
      </c>
      <c r="W23" s="105">
        <v>1</v>
      </c>
      <c r="X23" s="107">
        <v>1</v>
      </c>
      <c r="Y23" s="110">
        <v>2</v>
      </c>
      <c r="Z23" s="105">
        <f>T23+W23</f>
        <v>453</v>
      </c>
      <c r="AA23" s="107">
        <f>U23+X23</f>
        <v>444</v>
      </c>
      <c r="AB23" s="142">
        <v>288</v>
      </c>
    </row>
    <row r="24" spans="2:28" ht="15" customHeight="1">
      <c r="B24" s="13" t="s">
        <v>10</v>
      </c>
      <c r="C24" s="92">
        <f t="shared" si="0"/>
        <v>6</v>
      </c>
      <c r="D24" s="92">
        <f t="shared" si="1"/>
        <v>14</v>
      </c>
      <c r="E24" s="92">
        <f t="shared" si="0"/>
        <v>12</v>
      </c>
      <c r="F24" s="93">
        <f aca="true" t="shared" si="3" ref="F24:F29">SUM(D24:E24)</f>
        <v>26</v>
      </c>
      <c r="G24" s="47" t="s">
        <v>4</v>
      </c>
      <c r="H24" s="68">
        <f>F24-'１１月'!F24</f>
        <v>9</v>
      </c>
      <c r="I24" s="48" t="s">
        <v>5</v>
      </c>
      <c r="J24" s="34" t="str">
        <f t="shared" si="2"/>
        <v>↑</v>
      </c>
      <c r="L24" s="169" t="s">
        <v>121</v>
      </c>
      <c r="M24" s="105">
        <v>450</v>
      </c>
      <c r="N24" s="107">
        <v>442</v>
      </c>
      <c r="O24" s="58"/>
      <c r="P24" s="110">
        <v>286</v>
      </c>
      <c r="Q24" s="56"/>
      <c r="S24" s="179"/>
      <c r="T24" s="175">
        <f>T23+U23</f>
        <v>895</v>
      </c>
      <c r="U24" s="176"/>
      <c r="V24" s="109"/>
      <c r="W24" s="175">
        <f>W23+X23</f>
        <v>2</v>
      </c>
      <c r="X24" s="176"/>
      <c r="Y24" s="109"/>
      <c r="Z24" s="175">
        <f>SUM(Z23:AA23)</f>
        <v>897</v>
      </c>
      <c r="AA24" s="176"/>
      <c r="AB24" s="141"/>
    </row>
    <row r="25" spans="2:28" ht="15" customHeight="1">
      <c r="B25" s="13" t="s">
        <v>11</v>
      </c>
      <c r="C25" s="92">
        <f t="shared" si="0"/>
        <v>86</v>
      </c>
      <c r="D25" s="92">
        <f t="shared" si="1"/>
        <v>58</v>
      </c>
      <c r="E25" s="92">
        <f t="shared" si="0"/>
        <v>69</v>
      </c>
      <c r="F25" s="93">
        <f t="shared" si="3"/>
        <v>127</v>
      </c>
      <c r="G25" s="47" t="s">
        <v>4</v>
      </c>
      <c r="H25" s="68">
        <f>F25-'１１月'!F25</f>
        <v>-35</v>
      </c>
      <c r="I25" s="48" t="s">
        <v>5</v>
      </c>
      <c r="J25" s="34" t="str">
        <f t="shared" si="2"/>
        <v>↓</v>
      </c>
      <c r="L25" s="173"/>
      <c r="M25" s="175">
        <f>M24+N24</f>
        <v>892</v>
      </c>
      <c r="N25" s="176"/>
      <c r="O25" s="31" t="s">
        <v>4</v>
      </c>
      <c r="P25" s="109"/>
      <c r="Q25" s="50" t="s">
        <v>5</v>
      </c>
      <c r="S25" s="177" t="s">
        <v>122</v>
      </c>
      <c r="T25" s="105">
        <v>1926</v>
      </c>
      <c r="U25" s="107">
        <v>1819</v>
      </c>
      <c r="V25" s="110">
        <v>1654</v>
      </c>
      <c r="W25" s="105">
        <v>192</v>
      </c>
      <c r="X25" s="107">
        <v>112</v>
      </c>
      <c r="Y25" s="110">
        <v>272</v>
      </c>
      <c r="Z25" s="105">
        <f>T25+W25</f>
        <v>2118</v>
      </c>
      <c r="AA25" s="107">
        <f>U25+X25</f>
        <v>1931</v>
      </c>
      <c r="AB25" s="142">
        <v>1908</v>
      </c>
    </row>
    <row r="26" spans="2:28" ht="15" customHeight="1">
      <c r="B26" s="13" t="s">
        <v>12</v>
      </c>
      <c r="C26" s="92">
        <f t="shared" si="0"/>
        <v>62</v>
      </c>
      <c r="D26" s="92">
        <f t="shared" si="1"/>
        <v>68</v>
      </c>
      <c r="E26" s="92">
        <f t="shared" si="0"/>
        <v>52</v>
      </c>
      <c r="F26" s="93">
        <f t="shared" si="3"/>
        <v>120</v>
      </c>
      <c r="G26" s="47" t="s">
        <v>4</v>
      </c>
      <c r="H26" s="68">
        <f>F26-'１１月'!F26</f>
        <v>3</v>
      </c>
      <c r="I26" s="48" t="s">
        <v>5</v>
      </c>
      <c r="J26" s="34" t="str">
        <f t="shared" si="2"/>
        <v>↑</v>
      </c>
      <c r="L26" s="169" t="s">
        <v>122</v>
      </c>
      <c r="M26" s="105">
        <v>2013</v>
      </c>
      <c r="N26" s="107">
        <v>1804</v>
      </c>
      <c r="O26" s="58"/>
      <c r="P26" s="110">
        <v>1802</v>
      </c>
      <c r="Q26" s="56"/>
      <c r="S26" s="179"/>
      <c r="T26" s="175">
        <f>T25+U25</f>
        <v>3745</v>
      </c>
      <c r="U26" s="176"/>
      <c r="V26" s="109"/>
      <c r="W26" s="175">
        <f>W25+X25</f>
        <v>304</v>
      </c>
      <c r="X26" s="176"/>
      <c r="Y26" s="109"/>
      <c r="Z26" s="175">
        <f>SUM(Z25:AA25)</f>
        <v>4049</v>
      </c>
      <c r="AA26" s="176"/>
      <c r="AB26" s="141"/>
    </row>
    <row r="27" spans="2:28" ht="15" customHeight="1">
      <c r="B27" s="13" t="s">
        <v>13</v>
      </c>
      <c r="C27" s="92">
        <f t="shared" si="0"/>
        <v>11</v>
      </c>
      <c r="D27" s="92">
        <f t="shared" si="1"/>
        <v>4</v>
      </c>
      <c r="E27" s="92">
        <f t="shared" si="0"/>
        <v>3</v>
      </c>
      <c r="F27" s="93">
        <f t="shared" si="3"/>
        <v>7</v>
      </c>
      <c r="G27" s="47" t="s">
        <v>4</v>
      </c>
      <c r="H27" s="68">
        <f>F27-'１１月'!F27</f>
        <v>7</v>
      </c>
      <c r="I27" s="48" t="s">
        <v>5</v>
      </c>
      <c r="J27" s="34" t="str">
        <f t="shared" si="2"/>
        <v>↑</v>
      </c>
      <c r="L27" s="173"/>
      <c r="M27" s="175">
        <f>M26+N26</f>
        <v>3817</v>
      </c>
      <c r="N27" s="176"/>
      <c r="O27" s="31" t="s">
        <v>4</v>
      </c>
      <c r="P27" s="109"/>
      <c r="Q27" s="50" t="s">
        <v>5</v>
      </c>
      <c r="S27" s="177" t="s">
        <v>155</v>
      </c>
      <c r="T27" s="105">
        <v>2828</v>
      </c>
      <c r="U27" s="107">
        <v>2824</v>
      </c>
      <c r="V27" s="110">
        <v>2104</v>
      </c>
      <c r="W27" s="105">
        <v>50</v>
      </c>
      <c r="X27" s="107">
        <v>103</v>
      </c>
      <c r="Y27" s="110">
        <v>119</v>
      </c>
      <c r="Z27" s="105">
        <f>T27+W27</f>
        <v>2878</v>
      </c>
      <c r="AA27" s="107">
        <f>U27+X27</f>
        <v>2927</v>
      </c>
      <c r="AB27" s="142">
        <v>2204</v>
      </c>
    </row>
    <row r="28" spans="2:28" ht="15" customHeight="1" thickBot="1">
      <c r="B28" s="14" t="s">
        <v>14</v>
      </c>
      <c r="C28" s="94">
        <f t="shared" si="0"/>
        <v>15</v>
      </c>
      <c r="D28" s="94">
        <f t="shared" si="1"/>
        <v>6</v>
      </c>
      <c r="E28" s="94">
        <f t="shared" si="0"/>
        <v>0</v>
      </c>
      <c r="F28" s="95">
        <f t="shared" si="3"/>
        <v>6</v>
      </c>
      <c r="G28" s="57" t="s">
        <v>4</v>
      </c>
      <c r="H28" s="71">
        <f>F28-'１１月'!F28</f>
        <v>-8</v>
      </c>
      <c r="I28" s="51" t="s">
        <v>5</v>
      </c>
      <c r="J28" s="34" t="str">
        <f t="shared" si="2"/>
        <v>↓</v>
      </c>
      <c r="L28" s="169" t="s">
        <v>123</v>
      </c>
      <c r="M28" s="105">
        <v>338</v>
      </c>
      <c r="N28" s="107">
        <v>318</v>
      </c>
      <c r="O28" s="58"/>
      <c r="P28" s="110">
        <v>294</v>
      </c>
      <c r="Q28" s="56"/>
      <c r="S28" s="179"/>
      <c r="T28" s="175">
        <f>T27+U27</f>
        <v>5652</v>
      </c>
      <c r="U28" s="176"/>
      <c r="V28" s="109"/>
      <c r="W28" s="175">
        <f>W27+X27</f>
        <v>153</v>
      </c>
      <c r="X28" s="176"/>
      <c r="Y28" s="109"/>
      <c r="Z28" s="175">
        <f>SUM(Z27:AA27)</f>
        <v>5805</v>
      </c>
      <c r="AA28" s="176"/>
      <c r="AB28" s="141"/>
    </row>
    <row r="29" spans="2:28" ht="15" customHeight="1" thickBot="1">
      <c r="B29" s="15" t="s">
        <v>15</v>
      </c>
      <c r="C29" s="96">
        <f t="shared" si="0"/>
        <v>14</v>
      </c>
      <c r="D29" s="96">
        <f t="shared" si="1"/>
        <v>-14</v>
      </c>
      <c r="E29" s="96">
        <f t="shared" si="0"/>
        <v>28</v>
      </c>
      <c r="F29" s="97">
        <f t="shared" si="3"/>
        <v>14</v>
      </c>
      <c r="G29" s="59" t="s">
        <v>4</v>
      </c>
      <c r="H29" s="72">
        <f>F29-'１１月'!F29</f>
        <v>-38</v>
      </c>
      <c r="I29" s="60" t="s">
        <v>5</v>
      </c>
      <c r="J29" s="34" t="str">
        <f t="shared" si="2"/>
        <v>↓</v>
      </c>
      <c r="L29" s="173"/>
      <c r="M29" s="175">
        <f>M28+N28</f>
        <v>656</v>
      </c>
      <c r="N29" s="176"/>
      <c r="O29" s="31" t="s">
        <v>4</v>
      </c>
      <c r="P29" s="145"/>
      <c r="Q29" s="50" t="s">
        <v>5</v>
      </c>
      <c r="S29" s="177" t="s">
        <v>127</v>
      </c>
      <c r="T29" s="105">
        <v>1008</v>
      </c>
      <c r="U29" s="107">
        <v>996</v>
      </c>
      <c r="V29" s="110">
        <v>662</v>
      </c>
      <c r="W29" s="105">
        <v>3</v>
      </c>
      <c r="X29" s="107">
        <v>4</v>
      </c>
      <c r="Y29" s="110">
        <v>7</v>
      </c>
      <c r="Z29" s="105">
        <f>T29+W29</f>
        <v>1011</v>
      </c>
      <c r="AA29" s="107">
        <f>U29+X29</f>
        <v>1000</v>
      </c>
      <c r="AB29" s="142">
        <v>666</v>
      </c>
    </row>
    <row r="30" spans="2:28" ht="15" customHeight="1" thickBot="1">
      <c r="B30" s="10"/>
      <c r="C30" s="44"/>
      <c r="H30" s="63"/>
      <c r="L30" s="169" t="s">
        <v>124</v>
      </c>
      <c r="M30" s="105">
        <v>1235</v>
      </c>
      <c r="N30" s="107">
        <v>1244</v>
      </c>
      <c r="O30" s="58"/>
      <c r="P30" s="110">
        <v>1011</v>
      </c>
      <c r="Q30" s="56"/>
      <c r="S30" s="179"/>
      <c r="T30" s="175">
        <f>T29+U29</f>
        <v>2004</v>
      </c>
      <c r="U30" s="176"/>
      <c r="V30" s="109"/>
      <c r="W30" s="175">
        <f>W29+X29</f>
        <v>7</v>
      </c>
      <c r="X30" s="176"/>
      <c r="Y30" s="109"/>
      <c r="Z30" s="175">
        <f>SUM(Z29:AA29)</f>
        <v>2011</v>
      </c>
      <c r="AA30" s="176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3"/>
      <c r="M31" s="175">
        <f>M30+N30</f>
        <v>2479</v>
      </c>
      <c r="N31" s="176"/>
      <c r="O31" s="31" t="s">
        <v>4</v>
      </c>
      <c r="P31" s="109"/>
      <c r="Q31" s="50" t="s">
        <v>5</v>
      </c>
      <c r="S31" s="177" t="s">
        <v>128</v>
      </c>
      <c r="T31" s="105">
        <v>148</v>
      </c>
      <c r="U31" s="107">
        <v>137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148</v>
      </c>
      <c r="AA31" s="107">
        <f>U31+X31</f>
        <v>137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12</v>
      </c>
      <c r="E32" s="103">
        <v>20</v>
      </c>
      <c r="F32" s="93">
        <f>SUM(D32:E32)</f>
        <v>32</v>
      </c>
      <c r="G32" s="47" t="s">
        <v>4</v>
      </c>
      <c r="H32" s="68">
        <f>F32-'１１月'!F32</f>
        <v>-4</v>
      </c>
      <c r="I32" s="48" t="s">
        <v>5</v>
      </c>
      <c r="J32" s="34" t="str">
        <f aca="true" t="shared" si="4" ref="J32:J38">IF(H32=0,"",IF(H32&gt;0,"↑","↓"))</f>
        <v>↓</v>
      </c>
      <c r="L32" s="169" t="s">
        <v>125</v>
      </c>
      <c r="M32" s="105">
        <v>1281</v>
      </c>
      <c r="N32" s="107">
        <v>1327</v>
      </c>
      <c r="O32" s="58"/>
      <c r="P32" s="110">
        <v>922</v>
      </c>
      <c r="Q32" s="56"/>
      <c r="S32" s="179"/>
      <c r="T32" s="175">
        <f>T31+U31</f>
        <v>285</v>
      </c>
      <c r="U32" s="176"/>
      <c r="V32" s="109"/>
      <c r="W32" s="175">
        <f>W31+X31</f>
        <v>0</v>
      </c>
      <c r="X32" s="176"/>
      <c r="Y32" s="109"/>
      <c r="Z32" s="175">
        <f>SUM(Z31:AA31)</f>
        <v>285</v>
      </c>
      <c r="AA32" s="176"/>
      <c r="AB32" s="141"/>
    </row>
    <row r="33" spans="2:28" ht="15" customHeight="1">
      <c r="B33" s="13" t="s">
        <v>10</v>
      </c>
      <c r="C33" s="103">
        <v>6</v>
      </c>
      <c r="D33" s="103">
        <v>14</v>
      </c>
      <c r="E33" s="103">
        <v>12</v>
      </c>
      <c r="F33" s="93">
        <f aca="true" t="shared" si="5" ref="F33:F38">SUM(D33:E33)</f>
        <v>26</v>
      </c>
      <c r="G33" s="47" t="s">
        <v>4</v>
      </c>
      <c r="H33" s="68">
        <f>F33-'１１月'!F33</f>
        <v>9</v>
      </c>
      <c r="I33" s="48" t="s">
        <v>5</v>
      </c>
      <c r="J33" s="34" t="str">
        <f t="shared" si="4"/>
        <v>↑</v>
      </c>
      <c r="L33" s="173"/>
      <c r="M33" s="175">
        <f>M32+N32</f>
        <v>2608</v>
      </c>
      <c r="N33" s="176"/>
      <c r="O33" s="31" t="s">
        <v>4</v>
      </c>
      <c r="P33" s="109"/>
      <c r="Q33" s="50" t="s">
        <v>5</v>
      </c>
      <c r="S33" s="177" t="s">
        <v>129</v>
      </c>
      <c r="T33" s="105">
        <v>177</v>
      </c>
      <c r="U33" s="107">
        <v>191</v>
      </c>
      <c r="V33" s="110">
        <v>103</v>
      </c>
      <c r="W33" s="105">
        <v>10</v>
      </c>
      <c r="X33" s="107">
        <v>6</v>
      </c>
      <c r="Y33" s="110">
        <v>16</v>
      </c>
      <c r="Z33" s="105">
        <f>T33+W33</f>
        <v>187</v>
      </c>
      <c r="AA33" s="107">
        <f>U33+X33</f>
        <v>197</v>
      </c>
      <c r="AB33" s="142">
        <v>119</v>
      </c>
    </row>
    <row r="34" spans="2:28" ht="15" customHeight="1">
      <c r="B34" s="13" t="s">
        <v>11</v>
      </c>
      <c r="C34" s="103">
        <v>63</v>
      </c>
      <c r="D34" s="103">
        <v>53</v>
      </c>
      <c r="E34" s="103">
        <v>47</v>
      </c>
      <c r="F34" s="93">
        <f t="shared" si="5"/>
        <v>100</v>
      </c>
      <c r="G34" s="47" t="s">
        <v>4</v>
      </c>
      <c r="H34" s="68">
        <f>F34-'１１月'!F34</f>
        <v>-24</v>
      </c>
      <c r="I34" s="48" t="s">
        <v>5</v>
      </c>
      <c r="J34" s="34" t="str">
        <f t="shared" si="4"/>
        <v>↓</v>
      </c>
      <c r="L34" s="169" t="s">
        <v>126</v>
      </c>
      <c r="M34" s="105">
        <v>362</v>
      </c>
      <c r="N34" s="107">
        <v>356</v>
      </c>
      <c r="O34" s="58"/>
      <c r="P34" s="110">
        <v>271</v>
      </c>
      <c r="Q34" s="56"/>
      <c r="S34" s="179"/>
      <c r="T34" s="175">
        <f>T33+U33</f>
        <v>368</v>
      </c>
      <c r="U34" s="176"/>
      <c r="V34" s="109"/>
      <c r="W34" s="175">
        <f>W33+X33</f>
        <v>16</v>
      </c>
      <c r="X34" s="176"/>
      <c r="Y34" s="109"/>
      <c r="Z34" s="175">
        <f>SUM(Z33:AA33)</f>
        <v>384</v>
      </c>
      <c r="AA34" s="176"/>
      <c r="AB34" s="141"/>
    </row>
    <row r="35" spans="2:28" ht="15" customHeight="1">
      <c r="B35" s="13" t="s">
        <v>12</v>
      </c>
      <c r="C35" s="103">
        <v>51</v>
      </c>
      <c r="D35" s="103">
        <v>55</v>
      </c>
      <c r="E35" s="103">
        <v>47</v>
      </c>
      <c r="F35" s="93">
        <f t="shared" si="5"/>
        <v>102</v>
      </c>
      <c r="G35" s="47" t="s">
        <v>4</v>
      </c>
      <c r="H35" s="68">
        <f>F35-'１１月'!F35</f>
        <v>8</v>
      </c>
      <c r="I35" s="48" t="s">
        <v>5</v>
      </c>
      <c r="J35" s="34" t="str">
        <f t="shared" si="4"/>
        <v>↑</v>
      </c>
      <c r="L35" s="173"/>
      <c r="M35" s="175">
        <f>M34+N34</f>
        <v>718</v>
      </c>
      <c r="N35" s="176"/>
      <c r="O35" s="31" t="s">
        <v>4</v>
      </c>
      <c r="P35" s="109"/>
      <c r="Q35" s="50" t="s">
        <v>5</v>
      </c>
      <c r="S35" s="177" t="s">
        <v>130</v>
      </c>
      <c r="T35" s="105">
        <v>915</v>
      </c>
      <c r="U35" s="107">
        <v>911</v>
      </c>
      <c r="V35" s="110">
        <v>638</v>
      </c>
      <c r="W35" s="105">
        <v>144</v>
      </c>
      <c r="X35" s="107">
        <v>113</v>
      </c>
      <c r="Y35" s="110">
        <v>150</v>
      </c>
      <c r="Z35" s="105">
        <f>T35+W35</f>
        <v>1059</v>
      </c>
      <c r="AA35" s="107">
        <f>U35+X35</f>
        <v>1024</v>
      </c>
      <c r="AB35" s="142">
        <v>775</v>
      </c>
    </row>
    <row r="36" spans="2:28" ht="15" customHeight="1">
      <c r="B36" s="13" t="s">
        <v>13</v>
      </c>
      <c r="C36" s="103">
        <v>9</v>
      </c>
      <c r="D36" s="103">
        <v>2</v>
      </c>
      <c r="E36" s="103">
        <v>2</v>
      </c>
      <c r="F36" s="93">
        <f t="shared" si="5"/>
        <v>4</v>
      </c>
      <c r="G36" s="47" t="s">
        <v>4</v>
      </c>
      <c r="H36" s="68">
        <f>F36-'１１月'!F36</f>
        <v>4</v>
      </c>
      <c r="I36" s="48" t="s">
        <v>5</v>
      </c>
      <c r="J36" s="34" t="str">
        <f t="shared" si="4"/>
        <v>↑</v>
      </c>
      <c r="L36" s="169" t="s">
        <v>127</v>
      </c>
      <c r="M36" s="105">
        <v>1011</v>
      </c>
      <c r="N36" s="107">
        <v>1000</v>
      </c>
      <c r="O36" s="58"/>
      <c r="P36" s="110">
        <v>666</v>
      </c>
      <c r="Q36" s="56"/>
      <c r="S36" s="179"/>
      <c r="T36" s="175">
        <f>T35+U35</f>
        <v>1826</v>
      </c>
      <c r="U36" s="176"/>
      <c r="V36" s="109"/>
      <c r="W36" s="175">
        <f>W35+X35</f>
        <v>257</v>
      </c>
      <c r="X36" s="176"/>
      <c r="Y36" s="109"/>
      <c r="Z36" s="175">
        <f>SUM(Z35:AA35)</f>
        <v>2083</v>
      </c>
      <c r="AA36" s="176"/>
      <c r="AB36" s="141"/>
    </row>
    <row r="37" spans="2:28" ht="15" customHeight="1" thickBot="1">
      <c r="B37" s="14" t="s">
        <v>14</v>
      </c>
      <c r="C37" s="104">
        <v>9</v>
      </c>
      <c r="D37" s="104">
        <v>0</v>
      </c>
      <c r="E37" s="104">
        <v>0</v>
      </c>
      <c r="F37" s="95">
        <f t="shared" si="5"/>
        <v>0</v>
      </c>
      <c r="G37" s="57" t="s">
        <v>4</v>
      </c>
      <c r="H37" s="71">
        <f>F37-'１１月'!F37</f>
        <v>0</v>
      </c>
      <c r="I37" s="51" t="s">
        <v>5</v>
      </c>
      <c r="J37" s="34">
        <f t="shared" si="4"/>
      </c>
      <c r="L37" s="173"/>
      <c r="M37" s="175">
        <f>M36+N36</f>
        <v>2011</v>
      </c>
      <c r="N37" s="176"/>
      <c r="O37" s="31" t="s">
        <v>4</v>
      </c>
      <c r="P37" s="109"/>
      <c r="Q37" s="50" t="s">
        <v>5</v>
      </c>
      <c r="S37" s="177" t="s">
        <v>156</v>
      </c>
      <c r="T37" s="105">
        <v>336</v>
      </c>
      <c r="U37" s="107">
        <v>342</v>
      </c>
      <c r="V37" s="110">
        <v>241</v>
      </c>
      <c r="W37" s="105">
        <v>6</v>
      </c>
      <c r="X37" s="107">
        <v>1</v>
      </c>
      <c r="Y37" s="110">
        <v>7</v>
      </c>
      <c r="Z37" s="105">
        <f>T37+W37</f>
        <v>342</v>
      </c>
      <c r="AA37" s="107">
        <f>U37+X37</f>
        <v>343</v>
      </c>
      <c r="AB37" s="142">
        <v>247</v>
      </c>
    </row>
    <row r="38" spans="2:28" ht="15" customHeight="1" thickBot="1">
      <c r="B38" s="15" t="s">
        <v>15</v>
      </c>
      <c r="C38" s="96">
        <v>6</v>
      </c>
      <c r="D38" s="96">
        <v>-2</v>
      </c>
      <c r="E38" s="96">
        <v>10</v>
      </c>
      <c r="F38" s="97">
        <f t="shared" si="5"/>
        <v>8</v>
      </c>
      <c r="G38" s="61" t="s">
        <v>4</v>
      </c>
      <c r="H38" s="72">
        <f>F38-'１１月'!F38</f>
        <v>-41</v>
      </c>
      <c r="I38" s="60" t="s">
        <v>5</v>
      </c>
      <c r="J38" s="34" t="str">
        <f t="shared" si="4"/>
        <v>↓</v>
      </c>
      <c r="L38" s="169" t="s">
        <v>128</v>
      </c>
      <c r="M38" s="105">
        <v>144</v>
      </c>
      <c r="N38" s="107">
        <v>134</v>
      </c>
      <c r="O38" s="58"/>
      <c r="P38" s="110">
        <v>90</v>
      </c>
      <c r="Q38" s="56"/>
      <c r="S38" s="179"/>
      <c r="T38" s="175">
        <f>T37+U37</f>
        <v>678</v>
      </c>
      <c r="U38" s="176"/>
      <c r="V38" s="109"/>
      <c r="W38" s="175">
        <f>W37+X37</f>
        <v>7</v>
      </c>
      <c r="X38" s="176"/>
      <c r="Y38" s="109"/>
      <c r="Z38" s="175">
        <f>SUM(Z37:AA37)</f>
        <v>685</v>
      </c>
      <c r="AA38" s="176"/>
      <c r="AB38" s="141"/>
    </row>
    <row r="39" spans="2:28" ht="15" customHeight="1" thickBot="1">
      <c r="B39" s="10"/>
      <c r="C39" s="44"/>
      <c r="H39" s="63"/>
      <c r="L39" s="173"/>
      <c r="M39" s="175">
        <f>M38+N38</f>
        <v>278</v>
      </c>
      <c r="N39" s="176"/>
      <c r="O39" s="31" t="s">
        <v>4</v>
      </c>
      <c r="P39" s="109"/>
      <c r="Q39" s="50" t="s">
        <v>5</v>
      </c>
      <c r="S39" s="177" t="s">
        <v>132</v>
      </c>
      <c r="T39" s="105">
        <v>180</v>
      </c>
      <c r="U39" s="107">
        <v>190</v>
      </c>
      <c r="V39" s="110">
        <v>117</v>
      </c>
      <c r="W39" s="105">
        <v>9</v>
      </c>
      <c r="X39" s="107">
        <v>0</v>
      </c>
      <c r="Y39" s="110">
        <v>9</v>
      </c>
      <c r="Z39" s="105">
        <f>T39+W39</f>
        <v>189</v>
      </c>
      <c r="AA39" s="107">
        <f>U39+X39</f>
        <v>190</v>
      </c>
      <c r="AB39" s="142">
        <v>126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9" t="s">
        <v>129</v>
      </c>
      <c r="M40" s="105">
        <v>187</v>
      </c>
      <c r="N40" s="107">
        <v>197</v>
      </c>
      <c r="O40" s="58"/>
      <c r="P40" s="110">
        <v>119</v>
      </c>
      <c r="Q40" s="56"/>
      <c r="S40" s="179"/>
      <c r="T40" s="175">
        <f>T39+U39</f>
        <v>370</v>
      </c>
      <c r="U40" s="176"/>
      <c r="V40" s="109"/>
      <c r="W40" s="175">
        <f>W39+X39</f>
        <v>9</v>
      </c>
      <c r="X40" s="176"/>
      <c r="Y40" s="109"/>
      <c r="Z40" s="175">
        <f>SUM(Z39:AA39)</f>
        <v>379</v>
      </c>
      <c r="AA40" s="176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F41-'１１月'!F41</f>
        <v>-2</v>
      </c>
      <c r="I41" s="48" t="s">
        <v>5</v>
      </c>
      <c r="J41" s="34" t="str">
        <f aca="true" t="shared" si="6" ref="J41:J47">IF(H41=0,"",IF(H41&gt;0,"↑","↓"))</f>
        <v>↓</v>
      </c>
      <c r="L41" s="173"/>
      <c r="M41" s="175">
        <f>M40+N40</f>
        <v>384</v>
      </c>
      <c r="N41" s="176"/>
      <c r="O41" s="31" t="s">
        <v>4</v>
      </c>
      <c r="P41" s="109"/>
      <c r="Q41" s="50" t="s">
        <v>5</v>
      </c>
      <c r="S41" s="177" t="s">
        <v>133</v>
      </c>
      <c r="T41" s="105">
        <v>110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110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7" ref="F42:F47">SUM(D42:E42)</f>
        <v>0</v>
      </c>
      <c r="G42" s="47" t="s">
        <v>4</v>
      </c>
      <c r="H42" s="68">
        <f>F42-'１１月'!F42</f>
        <v>0</v>
      </c>
      <c r="I42" s="48" t="s">
        <v>5</v>
      </c>
      <c r="J42" s="34">
        <f t="shared" si="6"/>
      </c>
      <c r="L42" s="169" t="s">
        <v>130</v>
      </c>
      <c r="M42" s="105">
        <v>1059</v>
      </c>
      <c r="N42" s="107">
        <v>1024</v>
      </c>
      <c r="O42" s="58"/>
      <c r="P42" s="110">
        <v>775</v>
      </c>
      <c r="Q42" s="56"/>
      <c r="S42" s="179"/>
      <c r="T42" s="175">
        <f>T41+U41</f>
        <v>206</v>
      </c>
      <c r="U42" s="176"/>
      <c r="V42" s="109"/>
      <c r="W42" s="175">
        <f>W41+X41</f>
        <v>0</v>
      </c>
      <c r="X42" s="176"/>
      <c r="Y42" s="109"/>
      <c r="Z42" s="175">
        <f>SUM(Z41:AA41)</f>
        <v>206</v>
      </c>
      <c r="AA42" s="176"/>
      <c r="AB42" s="141"/>
    </row>
    <row r="43" spans="2:28" ht="15" customHeight="1">
      <c r="B43" s="13" t="s">
        <v>11</v>
      </c>
      <c r="C43" s="103">
        <v>23</v>
      </c>
      <c r="D43" s="103">
        <v>5</v>
      </c>
      <c r="E43" s="103">
        <v>22</v>
      </c>
      <c r="F43" s="93">
        <f t="shared" si="7"/>
        <v>27</v>
      </c>
      <c r="G43" s="47" t="s">
        <v>4</v>
      </c>
      <c r="H43" s="68">
        <f>F43-'１１月'!F43</f>
        <v>-11</v>
      </c>
      <c r="I43" s="48" t="s">
        <v>5</v>
      </c>
      <c r="J43" s="34" t="str">
        <f t="shared" si="6"/>
        <v>↓</v>
      </c>
      <c r="L43" s="173"/>
      <c r="M43" s="175">
        <f>M42+N42</f>
        <v>2083</v>
      </c>
      <c r="N43" s="176"/>
      <c r="O43" s="31" t="s">
        <v>4</v>
      </c>
      <c r="P43" s="109"/>
      <c r="Q43" s="50" t="s">
        <v>5</v>
      </c>
      <c r="S43" s="177" t="s">
        <v>134</v>
      </c>
      <c r="T43" s="98">
        <f>SUM(T7,T9,T11,T13,T15,T17,T19,T21,T23,T25,T27,T29,T31,T33,T35,T37,T39,T41)</f>
        <v>20800</v>
      </c>
      <c r="U43" s="99">
        <f>SUM(U7,U9,U11,U13,U15,U17,U19,U21+U23,U25,U27,U29,U31,U33,U35,U37,U39,U41)</f>
        <v>20183</v>
      </c>
      <c r="V43" s="100">
        <f>SUM(V7,V9,V11,V13,V15+V17,V19,V21,V23,V25,V27,V29,V31,V33,V35,V37,V39,V41)</f>
        <v>15384</v>
      </c>
      <c r="W43" s="98">
        <f>SUM(W7,W9,W11,W13,W15,W17,W19,W21,W23,W25,W27,W29,W31,W33,W35,W37,W39,W41)</f>
        <v>747</v>
      </c>
      <c r="X43" s="99">
        <f>SUM(X7,X9,X11,X13,X15,X17,X19,X21,X23,X25,X27,X29,X31,X33,X35,X37,X39,X41)</f>
        <v>628</v>
      </c>
      <c r="Y43" s="100">
        <f>SUM(Y7,Y9,Y11,Y13,Y15,Y17,Y19,Y21,Y23,Y25,Y27,Y29,Y31,Y33,Y35,Y37,Y39,Y41)</f>
        <v>1010</v>
      </c>
      <c r="Z43" s="98">
        <f>Z7+Z9+Z11+Z13+Z15+Z17+Z19+Z21+Z23+Z25+Z27+Z29+Z31+Z33+Z35+Z37+Z39+Z41</f>
        <v>21547</v>
      </c>
      <c r="AA43" s="99">
        <f>AA7+AA9+AA11+AA13+AA15+AA17+AA19+AA21+AA23+AA25+AA27+AA29+AA31+AA33+AA35+AA37+AA39+AA41</f>
        <v>20811</v>
      </c>
      <c r="AB43" s="143">
        <v>16253</v>
      </c>
    </row>
    <row r="44" spans="2:28" ht="15" customHeight="1" thickBot="1">
      <c r="B44" s="13" t="s">
        <v>12</v>
      </c>
      <c r="C44" s="103">
        <v>11</v>
      </c>
      <c r="D44" s="103">
        <v>13</v>
      </c>
      <c r="E44" s="103">
        <v>5</v>
      </c>
      <c r="F44" s="93">
        <f t="shared" si="7"/>
        <v>18</v>
      </c>
      <c r="G44" s="47" t="s">
        <v>4</v>
      </c>
      <c r="H44" s="68">
        <f>F44-'１１月'!F44</f>
        <v>-5</v>
      </c>
      <c r="I44" s="48" t="s">
        <v>5</v>
      </c>
      <c r="J44" s="34" t="str">
        <f t="shared" si="6"/>
        <v>↓</v>
      </c>
      <c r="L44" s="169" t="s">
        <v>131</v>
      </c>
      <c r="M44" s="105">
        <v>342</v>
      </c>
      <c r="N44" s="107">
        <v>343</v>
      </c>
      <c r="O44" s="58"/>
      <c r="P44" s="108">
        <v>247</v>
      </c>
      <c r="Q44" s="56"/>
      <c r="S44" s="178"/>
      <c r="T44" s="171">
        <f>T43+U43</f>
        <v>40983</v>
      </c>
      <c r="U44" s="172"/>
      <c r="V44" s="101"/>
      <c r="W44" s="171">
        <f>W43+X43</f>
        <v>1375</v>
      </c>
      <c r="X44" s="172"/>
      <c r="Y44" s="101"/>
      <c r="Z44" s="171">
        <f>SUM(Z43:AA43)</f>
        <v>42358</v>
      </c>
      <c r="AA44" s="172"/>
      <c r="AB44" s="144"/>
    </row>
    <row r="45" spans="2:17" ht="15" customHeight="1">
      <c r="B45" s="13" t="s">
        <v>13</v>
      </c>
      <c r="C45" s="103">
        <v>2</v>
      </c>
      <c r="D45" s="103">
        <v>2</v>
      </c>
      <c r="E45" s="103">
        <v>1</v>
      </c>
      <c r="F45" s="93">
        <f t="shared" si="7"/>
        <v>3</v>
      </c>
      <c r="G45" s="47" t="s">
        <v>4</v>
      </c>
      <c r="H45" s="68">
        <f>F45-'１１月'!F45</f>
        <v>3</v>
      </c>
      <c r="I45" s="48" t="s">
        <v>5</v>
      </c>
      <c r="J45" s="34" t="str">
        <f t="shared" si="6"/>
        <v>↑</v>
      </c>
      <c r="L45" s="173"/>
      <c r="M45" s="175">
        <f>M44+N44</f>
        <v>685</v>
      </c>
      <c r="N45" s="176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6</v>
      </c>
      <c r="D46" s="104">
        <v>6</v>
      </c>
      <c r="E46" s="104">
        <v>0</v>
      </c>
      <c r="F46" s="95">
        <f t="shared" si="7"/>
        <v>6</v>
      </c>
      <c r="G46" s="57" t="s">
        <v>4</v>
      </c>
      <c r="H46" s="71">
        <f>F46-'１１月'!F46</f>
        <v>-8</v>
      </c>
      <c r="I46" s="51" t="s">
        <v>5</v>
      </c>
      <c r="J46" s="34" t="str">
        <f t="shared" si="6"/>
        <v>↓</v>
      </c>
      <c r="L46" s="169" t="s">
        <v>132</v>
      </c>
      <c r="M46" s="105">
        <v>189</v>
      </c>
      <c r="N46" s="107">
        <v>190</v>
      </c>
      <c r="O46" s="58"/>
      <c r="P46" s="110">
        <v>126</v>
      </c>
      <c r="Q46" s="56"/>
      <c r="T46" s="174" t="s">
        <v>173</v>
      </c>
      <c r="U46" s="174"/>
      <c r="V46" s="174"/>
      <c r="W46" s="174"/>
      <c r="X46" s="174"/>
      <c r="Y46" s="174"/>
      <c r="Z46" s="174"/>
      <c r="AA46" s="174"/>
    </row>
    <row r="47" spans="2:27" ht="15" customHeight="1" thickBot="1">
      <c r="B47" s="15" t="s">
        <v>15</v>
      </c>
      <c r="C47" s="96">
        <v>8</v>
      </c>
      <c r="D47" s="96">
        <v>-12</v>
      </c>
      <c r="E47" s="96">
        <v>18</v>
      </c>
      <c r="F47" s="97">
        <f t="shared" si="7"/>
        <v>6</v>
      </c>
      <c r="G47" s="61" t="s">
        <v>4</v>
      </c>
      <c r="H47" s="72">
        <f>F47-'１１月'!F47</f>
        <v>3</v>
      </c>
      <c r="I47" s="60" t="s">
        <v>5</v>
      </c>
      <c r="J47" s="34" t="str">
        <f t="shared" si="6"/>
        <v>↑</v>
      </c>
      <c r="L47" s="173"/>
      <c r="M47" s="175">
        <f>M46+N46</f>
        <v>379</v>
      </c>
      <c r="N47" s="176"/>
      <c r="O47" s="31" t="s">
        <v>4</v>
      </c>
      <c r="P47" s="109"/>
      <c r="Q47" s="50" t="s">
        <v>5</v>
      </c>
      <c r="T47" s="174"/>
      <c r="U47" s="174"/>
      <c r="V47" s="174"/>
      <c r="W47" s="174"/>
      <c r="X47" s="174"/>
      <c r="Y47" s="174"/>
      <c r="Z47" s="174"/>
      <c r="AA47" s="174"/>
    </row>
    <row r="48" spans="12:27" ht="15" customHeight="1">
      <c r="L48" s="169" t="s">
        <v>133</v>
      </c>
      <c r="M48" s="105">
        <v>110</v>
      </c>
      <c r="N48" s="107">
        <v>96</v>
      </c>
      <c r="O48" s="58"/>
      <c r="P48" s="110">
        <v>62</v>
      </c>
      <c r="Q48" s="56"/>
      <c r="T48" s="174"/>
      <c r="U48" s="174"/>
      <c r="V48" s="174"/>
      <c r="W48" s="174"/>
      <c r="X48" s="174"/>
      <c r="Y48" s="174"/>
      <c r="Z48" s="174"/>
      <c r="AA48" s="174"/>
    </row>
    <row r="49" spans="12:27" ht="15" customHeight="1">
      <c r="L49" s="173"/>
      <c r="M49" s="175">
        <f>M48+N48</f>
        <v>206</v>
      </c>
      <c r="N49" s="176"/>
      <c r="O49" s="31" t="s">
        <v>4</v>
      </c>
      <c r="P49" s="109"/>
      <c r="Q49" s="50" t="s">
        <v>5</v>
      </c>
      <c r="T49" s="174"/>
      <c r="U49" s="174"/>
      <c r="V49" s="174"/>
      <c r="W49" s="174"/>
      <c r="X49" s="174"/>
      <c r="Y49" s="174"/>
      <c r="Z49" s="174"/>
      <c r="AA49" s="174"/>
    </row>
    <row r="50" spans="12:17" ht="15" customHeight="1">
      <c r="L50" s="169" t="s">
        <v>135</v>
      </c>
      <c r="M50" s="105">
        <v>402</v>
      </c>
      <c r="N50" s="107">
        <v>373</v>
      </c>
      <c r="O50" s="58"/>
      <c r="P50" s="110">
        <v>219</v>
      </c>
      <c r="Q50" s="56"/>
    </row>
    <row r="51" spans="12:17" ht="15" customHeight="1">
      <c r="L51" s="173"/>
      <c r="M51" s="175">
        <f>M50+N50</f>
        <v>775</v>
      </c>
      <c r="N51" s="176"/>
      <c r="O51" s="31" t="s">
        <v>4</v>
      </c>
      <c r="P51" s="109"/>
      <c r="Q51" s="50" t="s">
        <v>5</v>
      </c>
    </row>
    <row r="52" spans="12:17" ht="15" customHeight="1">
      <c r="L52" s="169" t="s">
        <v>134</v>
      </c>
      <c r="M52" s="98">
        <f>SUM(M6,M8,M10,M12,M14,M16,M18,M20,M22,M24,M26,M28,M30+M32,M34,M36,M38,M40,M42,M44,M46,M48,M50)</f>
        <v>21547</v>
      </c>
      <c r="N52" s="99">
        <f>SUM(N6,N8,N10,N12,N14,N16,N18,N20,N22,N24,N26,N28,N30,N32,N34,N36,N38,N40,N42,N44,N46,N48,N50)</f>
        <v>20811</v>
      </c>
      <c r="O52" s="58"/>
      <c r="P52" s="148">
        <f>SUM(P6,P8,P10,P12,P14,P16,P18,P20,P22,P24,P26,P28,P30,P32,P34,P36,P38,P40,P42,P44,P46,P48,P50)</f>
        <v>16253</v>
      </c>
      <c r="Q52" s="56"/>
    </row>
    <row r="53" spans="12:17" ht="15" customHeight="1" thickBot="1">
      <c r="L53" s="170"/>
      <c r="M53" s="171">
        <f>M52+N52</f>
        <v>42358</v>
      </c>
      <c r="N53" s="172"/>
      <c r="O53" s="62" t="s">
        <v>4</v>
      </c>
      <c r="P53" s="101"/>
      <c r="Q53" s="42" t="s">
        <v>5</v>
      </c>
    </row>
  </sheetData>
  <sheetProtection/>
  <mergeCells count="144"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  <mergeCell ref="D3:F3"/>
    <mergeCell ref="D4:F4"/>
    <mergeCell ref="D5:F5"/>
    <mergeCell ref="D6:F6"/>
    <mergeCell ref="L4:L5"/>
    <mergeCell ref="D16:F16"/>
    <mergeCell ref="L14:L1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25">
      <selection activeCell="AB41" sqref="AB41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">
        <v>227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03">
        <f>D9+D15</f>
        <v>42378</v>
      </c>
      <c r="E3" s="187"/>
      <c r="F3" s="188"/>
      <c r="G3" s="45" t="s">
        <v>4</v>
      </c>
      <c r="H3" s="66">
        <f>D3-'１２月'!D3</f>
        <v>20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21">
        <f>D10+D16</f>
        <v>21548</v>
      </c>
      <c r="E4" s="181"/>
      <c r="F4" s="182"/>
      <c r="G4" s="47" t="s">
        <v>4</v>
      </c>
      <c r="H4" s="67">
        <f>D4-'１２月'!D4</f>
        <v>1</v>
      </c>
      <c r="I4" s="48" t="s">
        <v>5</v>
      </c>
      <c r="J4" s="34" t="str">
        <f>IF(H4=0,"",IF(H4&gt;0,"↑","↓"))</f>
        <v>↑</v>
      </c>
      <c r="L4" s="189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2</v>
      </c>
      <c r="C5" s="113"/>
      <c r="D5" s="221">
        <f>D11+D17</f>
        <v>20830</v>
      </c>
      <c r="E5" s="181"/>
      <c r="F5" s="182"/>
      <c r="G5" s="49" t="s">
        <v>4</v>
      </c>
      <c r="H5" s="69">
        <f>D5-'１２月'!D5</f>
        <v>19</v>
      </c>
      <c r="I5" s="50" t="s">
        <v>5</v>
      </c>
      <c r="J5" s="34" t="str">
        <f>IF(H5=0,"",IF(H5&gt;0,"↑","↓"))</f>
        <v>↑</v>
      </c>
      <c r="L5" s="190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95" t="s">
        <v>168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3</v>
      </c>
      <c r="C6" s="115"/>
      <c r="D6" s="202">
        <f>D12+D18</f>
        <v>16277</v>
      </c>
      <c r="E6" s="184"/>
      <c r="F6" s="185"/>
      <c r="G6" s="53" t="s">
        <v>4</v>
      </c>
      <c r="H6" s="70">
        <f>D6-'１２月'!D6</f>
        <v>24</v>
      </c>
      <c r="I6" s="54" t="s">
        <v>5</v>
      </c>
      <c r="J6" s="34" t="str">
        <f>IF(H6=0,"",IF(H6&gt;0,"↑","↓"))</f>
        <v>↑</v>
      </c>
      <c r="L6" s="169" t="s">
        <v>112</v>
      </c>
      <c r="M6" s="105">
        <v>134</v>
      </c>
      <c r="N6" s="106">
        <v>131</v>
      </c>
      <c r="O6" s="30"/>
      <c r="P6" s="108">
        <v>83</v>
      </c>
      <c r="Q6" s="56"/>
      <c r="S6" s="139"/>
      <c r="T6" s="29" t="s">
        <v>107</v>
      </c>
      <c r="U6" s="28" t="s">
        <v>108</v>
      </c>
      <c r="V6" s="196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6:28" ht="15" customHeight="1">
      <c r="F7" s="91"/>
      <c r="H7" s="64"/>
      <c r="L7" s="173"/>
      <c r="M7" s="175">
        <f>M6+N6</f>
        <v>265</v>
      </c>
      <c r="N7" s="176"/>
      <c r="O7" s="31" t="s">
        <v>4</v>
      </c>
      <c r="P7" s="109"/>
      <c r="Q7" s="50" t="s">
        <v>5</v>
      </c>
      <c r="S7" s="177" t="s">
        <v>112</v>
      </c>
      <c r="T7" s="105">
        <v>134</v>
      </c>
      <c r="U7" s="106">
        <v>130</v>
      </c>
      <c r="V7" s="108">
        <v>83</v>
      </c>
      <c r="W7" s="105">
        <v>0</v>
      </c>
      <c r="X7" s="106">
        <v>1</v>
      </c>
      <c r="Y7" s="110">
        <v>1</v>
      </c>
      <c r="Z7" s="105">
        <f>T7+W7</f>
        <v>134</v>
      </c>
      <c r="AA7" s="106">
        <f>U7+X7</f>
        <v>131</v>
      </c>
      <c r="AB7" s="140">
        <v>83</v>
      </c>
    </row>
    <row r="8" spans="2:28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9" t="s">
        <v>113</v>
      </c>
      <c r="M8" s="105">
        <v>168</v>
      </c>
      <c r="N8" s="107">
        <v>170</v>
      </c>
      <c r="O8" s="58"/>
      <c r="P8" s="110">
        <v>116</v>
      </c>
      <c r="Q8" s="56"/>
      <c r="S8" s="179"/>
      <c r="T8" s="175">
        <f>T7+U7</f>
        <v>264</v>
      </c>
      <c r="U8" s="176"/>
      <c r="V8" s="109"/>
      <c r="W8" s="175">
        <f>W7+X7</f>
        <v>1</v>
      </c>
      <c r="X8" s="176"/>
      <c r="Y8" s="109"/>
      <c r="Z8" s="175">
        <f>SUM(Z7:AA7)</f>
        <v>265</v>
      </c>
      <c r="AA8" s="176"/>
      <c r="AB8" s="141"/>
    </row>
    <row r="9" spans="2:28" ht="15" customHeight="1">
      <c r="B9" s="81" t="s">
        <v>0</v>
      </c>
      <c r="C9" s="111"/>
      <c r="D9" s="203">
        <f>D10+D11</f>
        <v>41025</v>
      </c>
      <c r="E9" s="187"/>
      <c r="F9" s="188"/>
      <c r="G9" s="45" t="s">
        <v>4</v>
      </c>
      <c r="H9" s="66">
        <f>D9-'１２月'!D9</f>
        <v>42</v>
      </c>
      <c r="I9" s="46" t="s">
        <v>5</v>
      </c>
      <c r="J9" s="34" t="str">
        <f>IF(H9=0,"",IF(H9&gt;0,"↑","↓"))</f>
        <v>↑</v>
      </c>
      <c r="L9" s="173"/>
      <c r="M9" s="175">
        <f>M8+N8</f>
        <v>338</v>
      </c>
      <c r="N9" s="176"/>
      <c r="O9" s="31" t="s">
        <v>4</v>
      </c>
      <c r="P9" s="109"/>
      <c r="Q9" s="50" t="s">
        <v>5</v>
      </c>
      <c r="S9" s="177" t="s">
        <v>113</v>
      </c>
      <c r="T9" s="105">
        <v>168</v>
      </c>
      <c r="U9" s="107">
        <v>170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168</v>
      </c>
      <c r="AA9" s="107">
        <f>U9+X9</f>
        <v>170</v>
      </c>
      <c r="AB9" s="142">
        <v>116</v>
      </c>
    </row>
    <row r="10" spans="2:28" ht="15" customHeight="1">
      <c r="B10" s="112" t="s">
        <v>1</v>
      </c>
      <c r="C10" s="113"/>
      <c r="D10" s="201">
        <v>20818</v>
      </c>
      <c r="E10" s="181"/>
      <c r="F10" s="182"/>
      <c r="G10" s="47" t="s">
        <v>4</v>
      </c>
      <c r="H10" s="67">
        <f>D10-'１２月'!D10</f>
        <v>18</v>
      </c>
      <c r="I10" s="48" t="s">
        <v>5</v>
      </c>
      <c r="J10" s="34" t="str">
        <f>IF(H10=0,"",IF(H10&gt;0,"↑","↓"))</f>
        <v>↑</v>
      </c>
      <c r="L10" s="169" t="s">
        <v>114</v>
      </c>
      <c r="M10" s="105">
        <v>1543</v>
      </c>
      <c r="N10" s="107">
        <v>1528</v>
      </c>
      <c r="O10" s="58"/>
      <c r="P10" s="110">
        <v>1134</v>
      </c>
      <c r="Q10" s="56"/>
      <c r="S10" s="179"/>
      <c r="T10" s="175">
        <f>T9+U9</f>
        <v>338</v>
      </c>
      <c r="U10" s="176"/>
      <c r="V10" s="109"/>
      <c r="W10" s="175">
        <f>W9+X9</f>
        <v>0</v>
      </c>
      <c r="X10" s="176"/>
      <c r="Y10" s="109"/>
      <c r="Z10" s="175">
        <f>SUM(Z9:AA9)</f>
        <v>338</v>
      </c>
      <c r="AA10" s="176"/>
      <c r="AB10" s="141"/>
    </row>
    <row r="11" spans="2:28" ht="15" customHeight="1">
      <c r="B11" s="112" t="s">
        <v>2</v>
      </c>
      <c r="C11" s="113"/>
      <c r="D11" s="201">
        <v>20207</v>
      </c>
      <c r="E11" s="181"/>
      <c r="F11" s="182"/>
      <c r="G11" s="47" t="s">
        <v>4</v>
      </c>
      <c r="H11" s="69">
        <f>D11-'１２月'!D11</f>
        <v>24</v>
      </c>
      <c r="I11" s="48" t="s">
        <v>5</v>
      </c>
      <c r="J11" s="34" t="str">
        <f>IF(H11=0,"",IF(H11&gt;0,"↑","↓"))</f>
        <v>↑</v>
      </c>
      <c r="L11" s="173"/>
      <c r="M11" s="175">
        <f>M10+N10</f>
        <v>3071</v>
      </c>
      <c r="N11" s="176"/>
      <c r="O11" s="31" t="s">
        <v>4</v>
      </c>
      <c r="P11" s="109"/>
      <c r="Q11" s="50" t="s">
        <v>5</v>
      </c>
      <c r="S11" s="177" t="s">
        <v>114</v>
      </c>
      <c r="T11" s="105">
        <v>1528</v>
      </c>
      <c r="U11" s="107">
        <v>1515</v>
      </c>
      <c r="V11" s="110">
        <v>1118</v>
      </c>
      <c r="W11" s="105">
        <v>15</v>
      </c>
      <c r="X11" s="107">
        <v>13</v>
      </c>
      <c r="Y11" s="110">
        <v>23</v>
      </c>
      <c r="Z11" s="105">
        <f>T11+W11</f>
        <v>1543</v>
      </c>
      <c r="AA11" s="107">
        <f>U11+X11</f>
        <v>1528</v>
      </c>
      <c r="AB11" s="142">
        <v>1134</v>
      </c>
    </row>
    <row r="12" spans="2:28" ht="15" customHeight="1" thickBot="1">
      <c r="B12" s="114" t="s">
        <v>3</v>
      </c>
      <c r="C12" s="115"/>
      <c r="D12" s="202">
        <v>15396</v>
      </c>
      <c r="E12" s="184"/>
      <c r="F12" s="185"/>
      <c r="G12" s="53" t="s">
        <v>4</v>
      </c>
      <c r="H12" s="70">
        <f>D12-'１２月'!D12</f>
        <v>42</v>
      </c>
      <c r="I12" s="54" t="s">
        <v>5</v>
      </c>
      <c r="J12" s="34" t="str">
        <f>IF(H12=0,"",IF(H12&gt;0,"↑","↓"))</f>
        <v>↑</v>
      </c>
      <c r="L12" s="169" t="s">
        <v>115</v>
      </c>
      <c r="M12" s="105">
        <v>2421</v>
      </c>
      <c r="N12" s="107">
        <v>2344</v>
      </c>
      <c r="O12" s="58"/>
      <c r="P12" s="110">
        <v>1739</v>
      </c>
      <c r="Q12" s="56"/>
      <c r="S12" s="179"/>
      <c r="T12" s="175">
        <f>T11+U11</f>
        <v>3043</v>
      </c>
      <c r="U12" s="176"/>
      <c r="V12" s="109"/>
      <c r="W12" s="175">
        <f>W11+X11</f>
        <v>28</v>
      </c>
      <c r="X12" s="176"/>
      <c r="Y12" s="109"/>
      <c r="Z12" s="175">
        <f>SUM(Z11:AA11)</f>
        <v>3071</v>
      </c>
      <c r="AA12" s="176"/>
      <c r="AB12" s="141"/>
    </row>
    <row r="13" spans="6:28" ht="15" customHeight="1">
      <c r="F13" s="91"/>
      <c r="H13" s="64"/>
      <c r="L13" s="173"/>
      <c r="M13" s="175">
        <f>M12+N12</f>
        <v>4765</v>
      </c>
      <c r="N13" s="176"/>
      <c r="O13" s="31" t="s">
        <v>4</v>
      </c>
      <c r="P13" s="109"/>
      <c r="Q13" s="50" t="s">
        <v>5</v>
      </c>
      <c r="S13" s="177" t="s">
        <v>115</v>
      </c>
      <c r="T13" s="105">
        <v>2408</v>
      </c>
      <c r="U13" s="107">
        <v>2336</v>
      </c>
      <c r="V13" s="110">
        <v>1724</v>
      </c>
      <c r="W13" s="105">
        <v>32</v>
      </c>
      <c r="X13" s="107">
        <v>33</v>
      </c>
      <c r="Y13" s="110">
        <v>49</v>
      </c>
      <c r="Z13" s="105">
        <f>T13+W13</f>
        <v>2440</v>
      </c>
      <c r="AA13" s="107">
        <f>U13+X13</f>
        <v>2369</v>
      </c>
      <c r="AB13" s="142">
        <v>1758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9" t="s">
        <v>116</v>
      </c>
      <c r="M14" s="105">
        <v>741</v>
      </c>
      <c r="N14" s="107">
        <v>741</v>
      </c>
      <c r="O14" s="58"/>
      <c r="P14" s="110">
        <v>575</v>
      </c>
      <c r="Q14" s="56"/>
      <c r="S14" s="179"/>
      <c r="T14" s="175">
        <f>T13+U13</f>
        <v>4744</v>
      </c>
      <c r="U14" s="176"/>
      <c r="V14" s="109"/>
      <c r="W14" s="175">
        <f>W13+X13</f>
        <v>65</v>
      </c>
      <c r="X14" s="176"/>
      <c r="Y14" s="109"/>
      <c r="Z14" s="175">
        <f>SUM(Z13:AA13)</f>
        <v>4809</v>
      </c>
      <c r="AA14" s="176"/>
      <c r="AB14" s="141"/>
    </row>
    <row r="15" spans="2:28" ht="15" customHeight="1">
      <c r="B15" s="81" t="s">
        <v>0</v>
      </c>
      <c r="C15" s="111"/>
      <c r="D15" s="203">
        <f>D16+D17</f>
        <v>1353</v>
      </c>
      <c r="E15" s="187"/>
      <c r="F15" s="188"/>
      <c r="G15" s="45" t="s">
        <v>4</v>
      </c>
      <c r="H15" s="66">
        <f>D15-'１２月'!D15</f>
        <v>-22</v>
      </c>
      <c r="I15" s="46" t="s">
        <v>5</v>
      </c>
      <c r="J15" s="34" t="str">
        <f>IF(H15=0,"",IF(H15&gt;0,"↑","↓"))</f>
        <v>↓</v>
      </c>
      <c r="L15" s="173"/>
      <c r="M15" s="175">
        <f>M14+N14</f>
        <v>1482</v>
      </c>
      <c r="N15" s="176"/>
      <c r="O15" s="31" t="s">
        <v>4</v>
      </c>
      <c r="P15" s="109"/>
      <c r="Q15" s="50" t="s">
        <v>5</v>
      </c>
      <c r="S15" s="177" t="s">
        <v>116</v>
      </c>
      <c r="T15" s="105">
        <v>463</v>
      </c>
      <c r="U15" s="107">
        <v>457</v>
      </c>
      <c r="V15" s="110">
        <v>357</v>
      </c>
      <c r="W15" s="105">
        <v>6</v>
      </c>
      <c r="X15" s="107">
        <v>7</v>
      </c>
      <c r="Y15" s="110">
        <v>6</v>
      </c>
      <c r="Z15" s="105">
        <f>T15+W15</f>
        <v>469</v>
      </c>
      <c r="AA15" s="107">
        <f>U15+X15</f>
        <v>464</v>
      </c>
      <c r="AB15" s="142">
        <v>360</v>
      </c>
    </row>
    <row r="16" spans="2:28" ht="15" customHeight="1">
      <c r="B16" s="112" t="s">
        <v>1</v>
      </c>
      <c r="C16" s="113"/>
      <c r="D16" s="201">
        <v>730</v>
      </c>
      <c r="E16" s="181"/>
      <c r="F16" s="182"/>
      <c r="G16" s="47" t="s">
        <v>4</v>
      </c>
      <c r="H16" s="67">
        <f>D16-'１２月'!D16</f>
        <v>-17</v>
      </c>
      <c r="I16" s="48" t="s">
        <v>5</v>
      </c>
      <c r="J16" s="34" t="str">
        <f>IF(H16=0,"",IF(H16&gt;0,"↑","↓"))</f>
        <v>↓</v>
      </c>
      <c r="L16" s="169" t="s">
        <v>117</v>
      </c>
      <c r="M16" s="105">
        <v>2780</v>
      </c>
      <c r="N16" s="107">
        <v>2666</v>
      </c>
      <c r="O16" s="58"/>
      <c r="P16" s="110">
        <v>2116</v>
      </c>
      <c r="Q16" s="56"/>
      <c r="S16" s="179"/>
      <c r="T16" s="175">
        <f>T15+U15</f>
        <v>920</v>
      </c>
      <c r="U16" s="176"/>
      <c r="V16" s="109"/>
      <c r="W16" s="175">
        <f>W15+X15</f>
        <v>13</v>
      </c>
      <c r="X16" s="176"/>
      <c r="Y16" s="109"/>
      <c r="Z16" s="175">
        <f>SUM(Z15:AA15)</f>
        <v>933</v>
      </c>
      <c r="AA16" s="176"/>
      <c r="AB16" s="141"/>
    </row>
    <row r="17" spans="2:28" ht="15" customHeight="1">
      <c r="B17" s="112" t="s">
        <v>2</v>
      </c>
      <c r="C17" s="113"/>
      <c r="D17" s="201">
        <v>623</v>
      </c>
      <c r="E17" s="181"/>
      <c r="F17" s="182"/>
      <c r="G17" s="47" t="s">
        <v>4</v>
      </c>
      <c r="H17" s="69">
        <f>D17-'１２月'!D17</f>
        <v>-5</v>
      </c>
      <c r="I17" s="48" t="s">
        <v>5</v>
      </c>
      <c r="J17" s="34" t="str">
        <f>IF(H17=0,"",IF(H17&gt;0,"↑","↓"))</f>
        <v>↓</v>
      </c>
      <c r="L17" s="173"/>
      <c r="M17" s="175">
        <f>M16+N16</f>
        <v>5446</v>
      </c>
      <c r="N17" s="176"/>
      <c r="O17" s="31" t="s">
        <v>4</v>
      </c>
      <c r="P17" s="109"/>
      <c r="Q17" s="50" t="s">
        <v>5</v>
      </c>
      <c r="S17" s="177" t="s">
        <v>176</v>
      </c>
      <c r="T17" s="105">
        <v>1751</v>
      </c>
      <c r="U17" s="107">
        <v>1598</v>
      </c>
      <c r="V17" s="110">
        <v>1319</v>
      </c>
      <c r="W17" s="105">
        <v>12</v>
      </c>
      <c r="X17" s="107">
        <v>24</v>
      </c>
      <c r="Y17" s="110">
        <v>26</v>
      </c>
      <c r="Z17" s="105">
        <f>T17+W17</f>
        <v>1763</v>
      </c>
      <c r="AA17" s="107">
        <f>U17+X17</f>
        <v>1622</v>
      </c>
      <c r="AB17" s="142">
        <v>1331</v>
      </c>
    </row>
    <row r="18" spans="2:28" ht="15" customHeight="1" thickBot="1">
      <c r="B18" s="114" t="s">
        <v>3</v>
      </c>
      <c r="C18" s="115"/>
      <c r="D18" s="202">
        <v>881</v>
      </c>
      <c r="E18" s="184"/>
      <c r="F18" s="185"/>
      <c r="G18" s="53" t="s">
        <v>4</v>
      </c>
      <c r="H18" s="70">
        <f>D18-'１２月'!D18</f>
        <v>-18</v>
      </c>
      <c r="I18" s="54" t="s">
        <v>5</v>
      </c>
      <c r="J18" s="34" t="str">
        <f>IF(H18=0,"",IF(H18&gt;0,"↑","↓"))</f>
        <v>↓</v>
      </c>
      <c r="L18" s="169" t="s">
        <v>118</v>
      </c>
      <c r="M18" s="105">
        <v>3068</v>
      </c>
      <c r="N18" s="107">
        <v>2894</v>
      </c>
      <c r="O18" s="58"/>
      <c r="P18" s="110">
        <v>2423</v>
      </c>
      <c r="Q18" s="56"/>
      <c r="S18" s="179"/>
      <c r="T18" s="175">
        <f>T17+U17</f>
        <v>3349</v>
      </c>
      <c r="U18" s="176"/>
      <c r="V18" s="109"/>
      <c r="W18" s="175">
        <f>W17+X17</f>
        <v>36</v>
      </c>
      <c r="X18" s="176"/>
      <c r="Y18" s="109"/>
      <c r="Z18" s="175">
        <f>SUM(Z17:AA17)</f>
        <v>3385</v>
      </c>
      <c r="AA18" s="176"/>
      <c r="AB18" s="141"/>
    </row>
    <row r="19" spans="12:28" ht="15" customHeight="1">
      <c r="L19" s="173"/>
      <c r="M19" s="175">
        <f>M18+N18</f>
        <v>5962</v>
      </c>
      <c r="N19" s="176"/>
      <c r="O19" s="31" t="s">
        <v>4</v>
      </c>
      <c r="P19" s="109"/>
      <c r="Q19" s="50" t="s">
        <v>5</v>
      </c>
      <c r="S19" s="177" t="s">
        <v>177</v>
      </c>
      <c r="T19" s="105">
        <v>4844</v>
      </c>
      <c r="U19" s="107">
        <v>4686</v>
      </c>
      <c r="V19" s="110">
        <v>3660</v>
      </c>
      <c r="W19" s="105">
        <v>194</v>
      </c>
      <c r="X19" s="107">
        <v>146</v>
      </c>
      <c r="Y19" s="110">
        <v>227</v>
      </c>
      <c r="Z19" s="105">
        <f>T19+W19</f>
        <v>5038</v>
      </c>
      <c r="AA19" s="107">
        <f>U19+X19</f>
        <v>4832</v>
      </c>
      <c r="AB19" s="142">
        <v>3855</v>
      </c>
    </row>
    <row r="20" spans="2:28" ht="15" customHeight="1">
      <c r="B20" s="85" t="s">
        <v>7</v>
      </c>
      <c r="C20" s="44"/>
      <c r="H20" s="63"/>
      <c r="L20" s="169" t="s">
        <v>119</v>
      </c>
      <c r="M20" s="105">
        <v>74</v>
      </c>
      <c r="N20" s="107">
        <v>84</v>
      </c>
      <c r="O20" s="58"/>
      <c r="P20" s="110">
        <v>50</v>
      </c>
      <c r="Q20" s="56"/>
      <c r="S20" s="179"/>
      <c r="T20" s="175">
        <f>T19+U19</f>
        <v>9530</v>
      </c>
      <c r="U20" s="176"/>
      <c r="V20" s="109"/>
      <c r="W20" s="175">
        <f>W19+X19</f>
        <v>340</v>
      </c>
      <c r="X20" s="176"/>
      <c r="Y20" s="109"/>
      <c r="Z20" s="175">
        <f>SUM(Z19:AA19)</f>
        <v>9870</v>
      </c>
      <c r="AA20" s="176"/>
      <c r="AB20" s="141"/>
    </row>
    <row r="21" spans="3:28" ht="15" customHeight="1" thickBot="1">
      <c r="C21" s="44"/>
      <c r="H21" s="63"/>
      <c r="L21" s="173"/>
      <c r="M21" s="175">
        <f>M20+N20</f>
        <v>158</v>
      </c>
      <c r="N21" s="176"/>
      <c r="O21" s="31" t="s">
        <v>4</v>
      </c>
      <c r="P21" s="109"/>
      <c r="Q21" s="50" t="s">
        <v>5</v>
      </c>
      <c r="S21" s="177" t="s">
        <v>120</v>
      </c>
      <c r="T21" s="105">
        <v>1444</v>
      </c>
      <c r="U21" s="107">
        <v>1357</v>
      </c>
      <c r="V21" s="110">
        <v>1067</v>
      </c>
      <c r="W21" s="105">
        <v>60</v>
      </c>
      <c r="X21" s="107">
        <v>61</v>
      </c>
      <c r="Y21" s="110">
        <v>82</v>
      </c>
      <c r="Z21" s="105">
        <f>T21+W21</f>
        <v>1504</v>
      </c>
      <c r="AA21" s="107">
        <f>U21+X21</f>
        <v>1418</v>
      </c>
      <c r="AB21" s="142">
        <v>1136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9" t="s">
        <v>120</v>
      </c>
      <c r="M22" s="105">
        <v>1497</v>
      </c>
      <c r="N22" s="107">
        <v>1415</v>
      </c>
      <c r="O22" s="58"/>
      <c r="P22" s="110">
        <v>1132</v>
      </c>
      <c r="Q22" s="56"/>
      <c r="S22" s="179"/>
      <c r="T22" s="175">
        <f>T21+U21</f>
        <v>2801</v>
      </c>
      <c r="U22" s="176"/>
      <c r="V22" s="109"/>
      <c r="W22" s="175">
        <f>W21+X21</f>
        <v>121</v>
      </c>
      <c r="X22" s="176"/>
      <c r="Y22" s="109"/>
      <c r="Z22" s="175">
        <f>SUM(Z21:AA21)</f>
        <v>2922</v>
      </c>
      <c r="AA22" s="176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24</v>
      </c>
      <c r="E23" s="92">
        <f t="shared" si="0"/>
        <v>14</v>
      </c>
      <c r="F23" s="93">
        <f>SUM(D23:E23)</f>
        <v>38</v>
      </c>
      <c r="G23" s="47" t="s">
        <v>4</v>
      </c>
      <c r="H23" s="68">
        <f>F23-'１２月'!F23</f>
        <v>6</v>
      </c>
      <c r="I23" s="48" t="s">
        <v>5</v>
      </c>
      <c r="J23" s="34" t="str">
        <f aca="true" t="shared" si="1" ref="J23:J29">IF(H23=0,"",IF(H23&gt;0,"↑","↓"))</f>
        <v>↑</v>
      </c>
      <c r="L23" s="173"/>
      <c r="M23" s="175">
        <f>M22+N22</f>
        <v>2912</v>
      </c>
      <c r="N23" s="176"/>
      <c r="O23" s="31" t="s">
        <v>4</v>
      </c>
      <c r="P23" s="109"/>
      <c r="Q23" s="50" t="s">
        <v>5</v>
      </c>
      <c r="S23" s="177" t="s">
        <v>121</v>
      </c>
      <c r="T23" s="105">
        <v>451</v>
      </c>
      <c r="U23" s="107">
        <v>443</v>
      </c>
      <c r="V23" s="110">
        <v>289</v>
      </c>
      <c r="W23" s="105">
        <v>1</v>
      </c>
      <c r="X23" s="107">
        <v>1</v>
      </c>
      <c r="Y23" s="110">
        <v>2</v>
      </c>
      <c r="Z23" s="105">
        <f>T23+W23</f>
        <v>452</v>
      </c>
      <c r="AA23" s="107">
        <f>U23+X23</f>
        <v>444</v>
      </c>
      <c r="AB23" s="142">
        <v>289</v>
      </c>
    </row>
    <row r="24" spans="2:28" ht="15" customHeight="1">
      <c r="B24" s="13" t="s">
        <v>10</v>
      </c>
      <c r="C24" s="92">
        <f t="shared" si="0"/>
        <v>6</v>
      </c>
      <c r="D24" s="92">
        <f t="shared" si="0"/>
        <v>16</v>
      </c>
      <c r="E24" s="92">
        <f t="shared" si="0"/>
        <v>11</v>
      </c>
      <c r="F24" s="93">
        <f aca="true" t="shared" si="2" ref="F24:F29">SUM(D24:E24)</f>
        <v>27</v>
      </c>
      <c r="G24" s="47" t="s">
        <v>4</v>
      </c>
      <c r="H24" s="68">
        <f>F24-'１２月'!F24</f>
        <v>1</v>
      </c>
      <c r="I24" s="48" t="s">
        <v>5</v>
      </c>
      <c r="J24" s="34" t="str">
        <f t="shared" si="1"/>
        <v>↑</v>
      </c>
      <c r="L24" s="169" t="s">
        <v>121</v>
      </c>
      <c r="M24" s="105">
        <v>449</v>
      </c>
      <c r="N24" s="107">
        <v>442</v>
      </c>
      <c r="O24" s="58"/>
      <c r="P24" s="110">
        <v>287</v>
      </c>
      <c r="Q24" s="56"/>
      <c r="S24" s="179"/>
      <c r="T24" s="175">
        <f>T23+U23</f>
        <v>894</v>
      </c>
      <c r="U24" s="176"/>
      <c r="V24" s="109"/>
      <c r="W24" s="175">
        <f>W23+X23</f>
        <v>2</v>
      </c>
      <c r="X24" s="176"/>
      <c r="Y24" s="109"/>
      <c r="Z24" s="175">
        <f>SUM(Z23:AA23)</f>
        <v>896</v>
      </c>
      <c r="AA24" s="176"/>
      <c r="AB24" s="141"/>
    </row>
    <row r="25" spans="2:28" ht="15" customHeight="1">
      <c r="B25" s="13" t="s">
        <v>11</v>
      </c>
      <c r="C25" s="92">
        <f t="shared" si="0"/>
        <v>95</v>
      </c>
      <c r="D25" s="92">
        <f t="shared" si="0"/>
        <v>92</v>
      </c>
      <c r="E25" s="92">
        <f t="shared" si="0"/>
        <v>69</v>
      </c>
      <c r="F25" s="93">
        <f t="shared" si="2"/>
        <v>161</v>
      </c>
      <c r="G25" s="47" t="s">
        <v>4</v>
      </c>
      <c r="H25" s="68">
        <f>F25-'１２月'!F25</f>
        <v>34</v>
      </c>
      <c r="I25" s="48" t="s">
        <v>5</v>
      </c>
      <c r="J25" s="34" t="str">
        <f t="shared" si="1"/>
        <v>↑</v>
      </c>
      <c r="L25" s="173"/>
      <c r="M25" s="175">
        <f>M24+N24</f>
        <v>891</v>
      </c>
      <c r="N25" s="176"/>
      <c r="O25" s="31" t="s">
        <v>4</v>
      </c>
      <c r="P25" s="109"/>
      <c r="Q25" s="50" t="s">
        <v>5</v>
      </c>
      <c r="S25" s="177" t="s">
        <v>122</v>
      </c>
      <c r="T25" s="105">
        <v>1928</v>
      </c>
      <c r="U25" s="107">
        <v>1822</v>
      </c>
      <c r="V25" s="110">
        <v>1661</v>
      </c>
      <c r="W25" s="105">
        <v>189</v>
      </c>
      <c r="X25" s="107">
        <v>111</v>
      </c>
      <c r="Y25" s="110">
        <v>270</v>
      </c>
      <c r="Z25" s="105">
        <f>T25+W25</f>
        <v>2117</v>
      </c>
      <c r="AA25" s="107">
        <f>U25+X25</f>
        <v>1933</v>
      </c>
      <c r="AB25" s="142">
        <v>1913</v>
      </c>
    </row>
    <row r="26" spans="2:28" ht="15" customHeight="1">
      <c r="B26" s="13" t="s">
        <v>12</v>
      </c>
      <c r="C26" s="92">
        <f t="shared" si="0"/>
        <v>71</v>
      </c>
      <c r="D26" s="92">
        <f t="shared" si="0"/>
        <v>97</v>
      </c>
      <c r="E26" s="92">
        <f t="shared" si="0"/>
        <v>51</v>
      </c>
      <c r="F26" s="93">
        <f t="shared" si="2"/>
        <v>148</v>
      </c>
      <c r="G26" s="47" t="s">
        <v>4</v>
      </c>
      <c r="H26" s="68">
        <f>F26-'１２月'!F26</f>
        <v>28</v>
      </c>
      <c r="I26" s="48" t="s">
        <v>5</v>
      </c>
      <c r="J26" s="34" t="str">
        <f t="shared" si="1"/>
        <v>↑</v>
      </c>
      <c r="L26" s="169" t="s">
        <v>122</v>
      </c>
      <c r="M26" s="105">
        <v>2014</v>
      </c>
      <c r="N26" s="107">
        <v>1808</v>
      </c>
      <c r="O26" s="58"/>
      <c r="P26" s="110">
        <v>1809</v>
      </c>
      <c r="Q26" s="56"/>
      <c r="S26" s="179"/>
      <c r="T26" s="175">
        <f>T25+U25</f>
        <v>3750</v>
      </c>
      <c r="U26" s="176"/>
      <c r="V26" s="109"/>
      <c r="W26" s="175">
        <f>W25+X25</f>
        <v>300</v>
      </c>
      <c r="X26" s="176"/>
      <c r="Y26" s="109"/>
      <c r="Z26" s="175">
        <f>SUM(Z25:AA25)</f>
        <v>4050</v>
      </c>
      <c r="AA26" s="176"/>
      <c r="AB26" s="141"/>
    </row>
    <row r="27" spans="2:28" ht="15" customHeight="1">
      <c r="B27" s="13" t="s">
        <v>13</v>
      </c>
      <c r="C27" s="92">
        <f t="shared" si="0"/>
        <v>15</v>
      </c>
      <c r="D27" s="92">
        <f t="shared" si="0"/>
        <v>0</v>
      </c>
      <c r="E27" s="92">
        <f t="shared" si="0"/>
        <v>0</v>
      </c>
      <c r="F27" s="93">
        <f t="shared" si="2"/>
        <v>0</v>
      </c>
      <c r="G27" s="47" t="s">
        <v>4</v>
      </c>
      <c r="H27" s="68">
        <f>F27-'１２月'!F27</f>
        <v>-7</v>
      </c>
      <c r="I27" s="48" t="s">
        <v>5</v>
      </c>
      <c r="J27" s="34" t="str">
        <f t="shared" si="1"/>
        <v>↓</v>
      </c>
      <c r="L27" s="173"/>
      <c r="M27" s="175">
        <f>M26+N26</f>
        <v>3822</v>
      </c>
      <c r="N27" s="176"/>
      <c r="O27" s="31" t="s">
        <v>4</v>
      </c>
      <c r="P27" s="109"/>
      <c r="Q27" s="50" t="s">
        <v>5</v>
      </c>
      <c r="S27" s="177" t="s">
        <v>155</v>
      </c>
      <c r="T27" s="105">
        <v>2832</v>
      </c>
      <c r="U27" s="107">
        <v>2829</v>
      </c>
      <c r="V27" s="110">
        <v>2116</v>
      </c>
      <c r="W27" s="105">
        <v>50</v>
      </c>
      <c r="X27" s="107">
        <v>101</v>
      </c>
      <c r="Y27" s="110">
        <v>117</v>
      </c>
      <c r="Z27" s="105">
        <f>T27+W27</f>
        <v>2882</v>
      </c>
      <c r="AA27" s="107">
        <f>U27+X27</f>
        <v>2930</v>
      </c>
      <c r="AB27" s="142">
        <v>2214</v>
      </c>
    </row>
    <row r="28" spans="2:28" ht="15" customHeight="1" thickBot="1">
      <c r="B28" s="14" t="s">
        <v>14</v>
      </c>
      <c r="C28" s="94">
        <f t="shared" si="0"/>
        <v>9</v>
      </c>
      <c r="D28" s="94">
        <f t="shared" si="0"/>
        <v>2</v>
      </c>
      <c r="E28" s="94">
        <f t="shared" si="0"/>
        <v>2</v>
      </c>
      <c r="F28" s="95">
        <f t="shared" si="2"/>
        <v>4</v>
      </c>
      <c r="G28" s="57" t="s">
        <v>4</v>
      </c>
      <c r="H28" s="71">
        <f>F28-'１２月'!F28</f>
        <v>-2</v>
      </c>
      <c r="I28" s="51" t="s">
        <v>5</v>
      </c>
      <c r="J28" s="34" t="str">
        <f t="shared" si="1"/>
        <v>↓</v>
      </c>
      <c r="L28" s="169" t="s">
        <v>123</v>
      </c>
      <c r="M28" s="105">
        <v>335</v>
      </c>
      <c r="N28" s="107">
        <v>316</v>
      </c>
      <c r="O28" s="58"/>
      <c r="P28" s="110">
        <v>293</v>
      </c>
      <c r="Q28" s="56"/>
      <c r="S28" s="179"/>
      <c r="T28" s="175">
        <f>T27+U27</f>
        <v>5661</v>
      </c>
      <c r="U28" s="176"/>
      <c r="V28" s="109"/>
      <c r="W28" s="175">
        <f>W27+X27</f>
        <v>151</v>
      </c>
      <c r="X28" s="176"/>
      <c r="Y28" s="109"/>
      <c r="Z28" s="175">
        <f>SUM(Z27:AA27)</f>
        <v>5812</v>
      </c>
      <c r="AA28" s="176"/>
      <c r="AB28" s="141"/>
    </row>
    <row r="29" spans="2:28" ht="15" customHeight="1" thickBot="1">
      <c r="B29" s="15" t="s">
        <v>15</v>
      </c>
      <c r="C29" s="96">
        <f t="shared" si="0"/>
        <v>24</v>
      </c>
      <c r="D29" s="96">
        <f t="shared" si="0"/>
        <v>1</v>
      </c>
      <c r="E29" s="96">
        <f t="shared" si="0"/>
        <v>19</v>
      </c>
      <c r="F29" s="97">
        <f t="shared" si="2"/>
        <v>20</v>
      </c>
      <c r="G29" s="59" t="s">
        <v>4</v>
      </c>
      <c r="H29" s="72">
        <f>F29-'１２月'!F29</f>
        <v>6</v>
      </c>
      <c r="I29" s="60" t="s">
        <v>5</v>
      </c>
      <c r="J29" s="34" t="str">
        <f t="shared" si="1"/>
        <v>↑</v>
      </c>
      <c r="L29" s="173"/>
      <c r="M29" s="175">
        <f>M28+N28</f>
        <v>651</v>
      </c>
      <c r="N29" s="176"/>
      <c r="O29" s="31" t="s">
        <v>4</v>
      </c>
      <c r="P29" s="145"/>
      <c r="Q29" s="50" t="s">
        <v>5</v>
      </c>
      <c r="S29" s="177" t="s">
        <v>127</v>
      </c>
      <c r="T29" s="105">
        <v>1006</v>
      </c>
      <c r="U29" s="107">
        <v>995</v>
      </c>
      <c r="V29" s="110">
        <v>662</v>
      </c>
      <c r="W29" s="105">
        <v>3</v>
      </c>
      <c r="X29" s="107">
        <v>4</v>
      </c>
      <c r="Y29" s="110">
        <v>7</v>
      </c>
      <c r="Z29" s="105">
        <f>T29+W29</f>
        <v>1009</v>
      </c>
      <c r="AA29" s="107">
        <f>U29+X29</f>
        <v>999</v>
      </c>
      <c r="AB29" s="142">
        <v>666</v>
      </c>
    </row>
    <row r="30" spans="2:28" ht="15" customHeight="1" thickBot="1">
      <c r="B30" s="10"/>
      <c r="C30" s="44"/>
      <c r="H30" s="63"/>
      <c r="L30" s="169" t="s">
        <v>124</v>
      </c>
      <c r="M30" s="105">
        <v>1237</v>
      </c>
      <c r="N30" s="107">
        <v>1249</v>
      </c>
      <c r="O30" s="58"/>
      <c r="P30" s="110">
        <v>1016</v>
      </c>
      <c r="Q30" s="56"/>
      <c r="S30" s="179"/>
      <c r="T30" s="175">
        <f>T29+U29</f>
        <v>2001</v>
      </c>
      <c r="U30" s="176"/>
      <c r="V30" s="109"/>
      <c r="W30" s="175">
        <f>W29+X29</f>
        <v>7</v>
      </c>
      <c r="X30" s="176"/>
      <c r="Y30" s="109"/>
      <c r="Z30" s="175">
        <f>SUM(Z29:AA29)</f>
        <v>2008</v>
      </c>
      <c r="AA30" s="176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3"/>
      <c r="M31" s="175">
        <f>M30+N30</f>
        <v>2486</v>
      </c>
      <c r="N31" s="176"/>
      <c r="O31" s="31" t="s">
        <v>4</v>
      </c>
      <c r="P31" s="109"/>
      <c r="Q31" s="50" t="s">
        <v>5</v>
      </c>
      <c r="S31" s="177" t="s">
        <v>128</v>
      </c>
      <c r="T31" s="105">
        <v>148</v>
      </c>
      <c r="U31" s="107">
        <v>137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148</v>
      </c>
      <c r="AA31" s="107">
        <f>U31+X31</f>
        <v>137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24</v>
      </c>
      <c r="E32" s="103">
        <v>14</v>
      </c>
      <c r="F32" s="93">
        <f aca="true" t="shared" si="3" ref="F32:F37">SUM(D32:E32)</f>
        <v>38</v>
      </c>
      <c r="G32" s="47" t="s">
        <v>4</v>
      </c>
      <c r="H32" s="68">
        <f>F32-'１２月'!F32</f>
        <v>6</v>
      </c>
      <c r="I32" s="48" t="s">
        <v>5</v>
      </c>
      <c r="J32" s="34" t="str">
        <f aca="true" t="shared" si="4" ref="J32:J38">IF(H32=0,"",IF(H32&gt;0,"↑","↓"))</f>
        <v>↑</v>
      </c>
      <c r="L32" s="169" t="s">
        <v>125</v>
      </c>
      <c r="M32" s="105">
        <v>1284</v>
      </c>
      <c r="N32" s="107">
        <v>1323</v>
      </c>
      <c r="O32" s="58"/>
      <c r="P32" s="110">
        <v>926</v>
      </c>
      <c r="Q32" s="56"/>
      <c r="S32" s="179"/>
      <c r="T32" s="175">
        <f>T31+U31</f>
        <v>285</v>
      </c>
      <c r="U32" s="176"/>
      <c r="V32" s="109"/>
      <c r="W32" s="175">
        <f>W31+X31</f>
        <v>0</v>
      </c>
      <c r="X32" s="176"/>
      <c r="Y32" s="109"/>
      <c r="Z32" s="175">
        <f>SUM(Z31:AA31)</f>
        <v>285</v>
      </c>
      <c r="AA32" s="176"/>
      <c r="AB32" s="141"/>
    </row>
    <row r="33" spans="2:28" ht="15" customHeight="1">
      <c r="B33" s="13" t="s">
        <v>10</v>
      </c>
      <c r="C33" s="103">
        <v>6</v>
      </c>
      <c r="D33" s="103">
        <v>16</v>
      </c>
      <c r="E33" s="103">
        <v>11</v>
      </c>
      <c r="F33" s="93">
        <f t="shared" si="3"/>
        <v>27</v>
      </c>
      <c r="G33" s="47" t="s">
        <v>4</v>
      </c>
      <c r="H33" s="68">
        <f>F33-'１２月'!F33</f>
        <v>1</v>
      </c>
      <c r="I33" s="48" t="s">
        <v>5</v>
      </c>
      <c r="J33" s="34" t="str">
        <f t="shared" si="4"/>
        <v>↑</v>
      </c>
      <c r="L33" s="173"/>
      <c r="M33" s="175">
        <f>M32+N32</f>
        <v>2607</v>
      </c>
      <c r="N33" s="176"/>
      <c r="O33" s="31" t="s">
        <v>4</v>
      </c>
      <c r="P33" s="109"/>
      <c r="Q33" s="50" t="s">
        <v>5</v>
      </c>
      <c r="S33" s="177" t="s">
        <v>129</v>
      </c>
      <c r="T33" s="105">
        <v>177</v>
      </c>
      <c r="U33" s="107">
        <v>191</v>
      </c>
      <c r="V33" s="110">
        <v>103</v>
      </c>
      <c r="W33" s="105">
        <v>10</v>
      </c>
      <c r="X33" s="107">
        <v>6</v>
      </c>
      <c r="Y33" s="110">
        <v>16</v>
      </c>
      <c r="Z33" s="105">
        <f>T33+W33</f>
        <v>187</v>
      </c>
      <c r="AA33" s="107">
        <f>U33+X33</f>
        <v>197</v>
      </c>
      <c r="AB33" s="142">
        <v>119</v>
      </c>
    </row>
    <row r="34" spans="2:28" ht="15" customHeight="1">
      <c r="B34" s="13" t="s">
        <v>11</v>
      </c>
      <c r="C34" s="103">
        <v>84</v>
      </c>
      <c r="D34" s="103">
        <v>83</v>
      </c>
      <c r="E34" s="103">
        <v>61</v>
      </c>
      <c r="F34" s="93">
        <f t="shared" si="3"/>
        <v>144</v>
      </c>
      <c r="G34" s="47" t="s">
        <v>4</v>
      </c>
      <c r="H34" s="68">
        <f>F34-'１２月'!F34</f>
        <v>44</v>
      </c>
      <c r="I34" s="48" t="s">
        <v>5</v>
      </c>
      <c r="J34" s="34" t="str">
        <f t="shared" si="4"/>
        <v>↑</v>
      </c>
      <c r="L34" s="169" t="s">
        <v>126</v>
      </c>
      <c r="M34" s="105">
        <v>361</v>
      </c>
      <c r="N34" s="107">
        <v>358</v>
      </c>
      <c r="O34" s="58"/>
      <c r="P34" s="110">
        <v>272</v>
      </c>
      <c r="Q34" s="56"/>
      <c r="S34" s="179"/>
      <c r="T34" s="175">
        <f>T33+U33</f>
        <v>368</v>
      </c>
      <c r="U34" s="176"/>
      <c r="V34" s="109"/>
      <c r="W34" s="175">
        <f>W33+X33</f>
        <v>16</v>
      </c>
      <c r="X34" s="176"/>
      <c r="Y34" s="109"/>
      <c r="Z34" s="175">
        <f>SUM(Z33:AA33)</f>
        <v>384</v>
      </c>
      <c r="AA34" s="176"/>
      <c r="AB34" s="141"/>
    </row>
    <row r="35" spans="2:28" ht="15" customHeight="1">
      <c r="B35" s="13" t="s">
        <v>12</v>
      </c>
      <c r="C35" s="103">
        <v>44</v>
      </c>
      <c r="D35" s="103">
        <v>72</v>
      </c>
      <c r="E35" s="103">
        <v>40</v>
      </c>
      <c r="F35" s="93">
        <f t="shared" si="3"/>
        <v>112</v>
      </c>
      <c r="G35" s="47" t="s">
        <v>4</v>
      </c>
      <c r="H35" s="68">
        <f>F35-'１２月'!F35</f>
        <v>10</v>
      </c>
      <c r="I35" s="48" t="s">
        <v>5</v>
      </c>
      <c r="J35" s="34" t="str">
        <f t="shared" si="4"/>
        <v>↑</v>
      </c>
      <c r="L35" s="173"/>
      <c r="M35" s="175">
        <f>M34+N34</f>
        <v>719</v>
      </c>
      <c r="N35" s="176"/>
      <c r="O35" s="31" t="s">
        <v>4</v>
      </c>
      <c r="P35" s="109"/>
      <c r="Q35" s="50" t="s">
        <v>5</v>
      </c>
      <c r="S35" s="177" t="s">
        <v>130</v>
      </c>
      <c r="T35" s="105">
        <v>916</v>
      </c>
      <c r="U35" s="107">
        <v>914</v>
      </c>
      <c r="V35" s="110">
        <v>639</v>
      </c>
      <c r="W35" s="105">
        <v>143</v>
      </c>
      <c r="X35" s="107">
        <v>114</v>
      </c>
      <c r="Y35" s="110">
        <v>150</v>
      </c>
      <c r="Z35" s="105">
        <f>T35+W35</f>
        <v>1059</v>
      </c>
      <c r="AA35" s="107">
        <f>U35+X35</f>
        <v>1028</v>
      </c>
      <c r="AB35" s="142">
        <v>776</v>
      </c>
    </row>
    <row r="36" spans="2:28" ht="15" customHeight="1">
      <c r="B36" s="13" t="s">
        <v>13</v>
      </c>
      <c r="C36" s="103">
        <v>14</v>
      </c>
      <c r="D36" s="103">
        <v>0</v>
      </c>
      <c r="E36" s="103">
        <v>0</v>
      </c>
      <c r="F36" s="93">
        <f t="shared" si="3"/>
        <v>0</v>
      </c>
      <c r="G36" s="47" t="s">
        <v>4</v>
      </c>
      <c r="H36" s="68">
        <f>F36-'１２月'!F36</f>
        <v>-4</v>
      </c>
      <c r="I36" s="48" t="s">
        <v>5</v>
      </c>
      <c r="J36" s="34" t="str">
        <f t="shared" si="4"/>
        <v>↓</v>
      </c>
      <c r="L36" s="169" t="s">
        <v>127</v>
      </c>
      <c r="M36" s="105">
        <v>1009</v>
      </c>
      <c r="N36" s="107">
        <v>999</v>
      </c>
      <c r="O36" s="58"/>
      <c r="P36" s="110">
        <v>666</v>
      </c>
      <c r="Q36" s="56"/>
      <c r="S36" s="179"/>
      <c r="T36" s="175">
        <f>T35+U35</f>
        <v>1830</v>
      </c>
      <c r="U36" s="176"/>
      <c r="V36" s="109"/>
      <c r="W36" s="175">
        <f>W35+X35</f>
        <v>257</v>
      </c>
      <c r="X36" s="176"/>
      <c r="Y36" s="109"/>
      <c r="Z36" s="175">
        <f>SUM(Z35:AA35)</f>
        <v>2087</v>
      </c>
      <c r="AA36" s="176"/>
      <c r="AB36" s="141"/>
    </row>
    <row r="37" spans="2:28" ht="15" customHeight="1" thickBot="1">
      <c r="B37" s="14" t="s">
        <v>14</v>
      </c>
      <c r="C37" s="104">
        <v>6</v>
      </c>
      <c r="D37" s="104">
        <v>1</v>
      </c>
      <c r="E37" s="104">
        <v>0</v>
      </c>
      <c r="F37" s="95">
        <f t="shared" si="3"/>
        <v>1</v>
      </c>
      <c r="G37" s="57" t="s">
        <v>4</v>
      </c>
      <c r="H37" s="71">
        <f>F37-'１２月'!F37</f>
        <v>1</v>
      </c>
      <c r="I37" s="51" t="s">
        <v>5</v>
      </c>
      <c r="J37" s="34" t="str">
        <f t="shared" si="4"/>
        <v>↑</v>
      </c>
      <c r="L37" s="173"/>
      <c r="M37" s="175">
        <f>M36+N36</f>
        <v>2008</v>
      </c>
      <c r="N37" s="176"/>
      <c r="O37" s="31" t="s">
        <v>4</v>
      </c>
      <c r="P37" s="109"/>
      <c r="Q37" s="50" t="s">
        <v>5</v>
      </c>
      <c r="S37" s="177" t="s">
        <v>156</v>
      </c>
      <c r="T37" s="105">
        <v>333</v>
      </c>
      <c r="U37" s="107">
        <v>342</v>
      </c>
      <c r="V37" s="110">
        <v>240</v>
      </c>
      <c r="W37" s="105">
        <v>6</v>
      </c>
      <c r="X37" s="107">
        <v>1</v>
      </c>
      <c r="Y37" s="110">
        <v>7</v>
      </c>
      <c r="Z37" s="105">
        <f>T37+W37</f>
        <v>339</v>
      </c>
      <c r="AA37" s="107">
        <f>U37+X37</f>
        <v>343</v>
      </c>
      <c r="AB37" s="142">
        <v>246</v>
      </c>
    </row>
    <row r="38" spans="2:28" ht="15" customHeight="1" thickBot="1">
      <c r="B38" s="15" t="s">
        <v>15</v>
      </c>
      <c r="C38" s="96">
        <v>42</v>
      </c>
      <c r="D38" s="96">
        <v>18</v>
      </c>
      <c r="E38" s="96">
        <v>24</v>
      </c>
      <c r="F38" s="96">
        <f>F32-F33+F34-F35+F36-F37</f>
        <v>42</v>
      </c>
      <c r="G38" s="61" t="s">
        <v>4</v>
      </c>
      <c r="H38" s="72">
        <f>F38-'１２月'!F38</f>
        <v>34</v>
      </c>
      <c r="I38" s="60" t="s">
        <v>5</v>
      </c>
      <c r="J38" s="34" t="str">
        <f t="shared" si="4"/>
        <v>↑</v>
      </c>
      <c r="L38" s="169" t="s">
        <v>128</v>
      </c>
      <c r="M38" s="105">
        <v>144</v>
      </c>
      <c r="N38" s="107">
        <v>134</v>
      </c>
      <c r="O38" s="58"/>
      <c r="P38" s="110">
        <v>90</v>
      </c>
      <c r="Q38" s="56"/>
      <c r="S38" s="179"/>
      <c r="T38" s="175">
        <f>T37+U37</f>
        <v>675</v>
      </c>
      <c r="U38" s="176"/>
      <c r="V38" s="109"/>
      <c r="W38" s="175">
        <f>W37+X37</f>
        <v>7</v>
      </c>
      <c r="X38" s="176"/>
      <c r="Y38" s="109"/>
      <c r="Z38" s="175">
        <f>SUM(Z37:AA37)</f>
        <v>682</v>
      </c>
      <c r="AA38" s="176"/>
      <c r="AB38" s="141"/>
    </row>
    <row r="39" spans="2:28" ht="15" customHeight="1" thickBot="1">
      <c r="B39" s="10"/>
      <c r="C39" s="44"/>
      <c r="H39" s="63"/>
      <c r="L39" s="173"/>
      <c r="M39" s="175">
        <f>M38+N38</f>
        <v>278</v>
      </c>
      <c r="N39" s="176"/>
      <c r="O39" s="31" t="s">
        <v>4</v>
      </c>
      <c r="P39" s="109"/>
      <c r="Q39" s="50" t="s">
        <v>5</v>
      </c>
      <c r="S39" s="177" t="s">
        <v>132</v>
      </c>
      <c r="T39" s="105">
        <v>179</v>
      </c>
      <c r="U39" s="107">
        <v>189</v>
      </c>
      <c r="V39" s="110">
        <v>118</v>
      </c>
      <c r="W39" s="105">
        <v>9</v>
      </c>
      <c r="X39" s="107">
        <v>0</v>
      </c>
      <c r="Y39" s="110">
        <v>9</v>
      </c>
      <c r="Z39" s="105">
        <f>T39+W39</f>
        <v>188</v>
      </c>
      <c r="AA39" s="107">
        <f>U39+X39</f>
        <v>189</v>
      </c>
      <c r="AB39" s="142">
        <v>127</v>
      </c>
    </row>
    <row r="40" spans="2:28" ht="15" customHeight="1">
      <c r="B40" s="11" t="s">
        <v>179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9" t="s">
        <v>129</v>
      </c>
      <c r="M40" s="105">
        <v>187</v>
      </c>
      <c r="N40" s="107">
        <v>197</v>
      </c>
      <c r="O40" s="58"/>
      <c r="P40" s="110">
        <v>119</v>
      </c>
      <c r="Q40" s="56"/>
      <c r="S40" s="179"/>
      <c r="T40" s="175">
        <f>T39+U39</f>
        <v>368</v>
      </c>
      <c r="U40" s="176"/>
      <c r="V40" s="109"/>
      <c r="W40" s="175">
        <f>W39+X39</f>
        <v>9</v>
      </c>
      <c r="X40" s="176"/>
      <c r="Y40" s="109"/>
      <c r="Z40" s="175">
        <f>SUM(Z39:AA39)</f>
        <v>377</v>
      </c>
      <c r="AA40" s="176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 aca="true" t="shared" si="5" ref="F41:F46">SUM(D41:E41)</f>
        <v>0</v>
      </c>
      <c r="G41" s="47" t="s">
        <v>4</v>
      </c>
      <c r="H41" s="68">
        <f>F41-'１２月'!F41</f>
        <v>0</v>
      </c>
      <c r="I41" s="48" t="s">
        <v>5</v>
      </c>
      <c r="J41" s="34">
        <f aca="true" t="shared" si="6" ref="J41:J47">IF(H41=0,"",IF(H41&gt;0,"↑","↓"))</f>
      </c>
      <c r="L41" s="173"/>
      <c r="M41" s="175">
        <f>M40+N40</f>
        <v>384</v>
      </c>
      <c r="N41" s="176"/>
      <c r="O41" s="31" t="s">
        <v>4</v>
      </c>
      <c r="P41" s="109"/>
      <c r="Q41" s="50" t="s">
        <v>5</v>
      </c>
      <c r="S41" s="177" t="s">
        <v>133</v>
      </c>
      <c r="T41" s="105">
        <v>108</v>
      </c>
      <c r="U41" s="107">
        <v>96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108</v>
      </c>
      <c r="AA41" s="107">
        <f>U41+X41</f>
        <v>96</v>
      </c>
      <c r="AB41" s="142">
        <v>61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t="shared" si="5"/>
        <v>0</v>
      </c>
      <c r="G42" s="47" t="s">
        <v>4</v>
      </c>
      <c r="H42" s="68">
        <f>F42-'１２月'!F42</f>
        <v>0</v>
      </c>
      <c r="I42" s="48" t="s">
        <v>5</v>
      </c>
      <c r="J42" s="34">
        <f t="shared" si="6"/>
      </c>
      <c r="L42" s="169" t="s">
        <v>130</v>
      </c>
      <c r="M42" s="105">
        <v>1059</v>
      </c>
      <c r="N42" s="107">
        <v>1028</v>
      </c>
      <c r="O42" s="58"/>
      <c r="P42" s="110">
        <v>776</v>
      </c>
      <c r="Q42" s="56"/>
      <c r="S42" s="179"/>
      <c r="T42" s="175">
        <f>SUM(T41,U41)</f>
        <v>204</v>
      </c>
      <c r="U42" s="176"/>
      <c r="V42" s="109"/>
      <c r="W42" s="175">
        <f>SUM(X41,W41)</f>
        <v>0</v>
      </c>
      <c r="X42" s="176"/>
      <c r="Y42" s="109"/>
      <c r="Z42" s="175">
        <f>SUM(Z41:AA41)</f>
        <v>204</v>
      </c>
      <c r="AA42" s="176"/>
      <c r="AB42" s="141"/>
    </row>
    <row r="43" spans="2:28" ht="15" customHeight="1">
      <c r="B43" s="13" t="s">
        <v>11</v>
      </c>
      <c r="C43" s="103">
        <v>11</v>
      </c>
      <c r="D43" s="103">
        <v>9</v>
      </c>
      <c r="E43" s="103">
        <v>8</v>
      </c>
      <c r="F43" s="93">
        <f t="shared" si="5"/>
        <v>17</v>
      </c>
      <c r="G43" s="47" t="s">
        <v>4</v>
      </c>
      <c r="H43" s="68">
        <f>F43-'１２月'!F43</f>
        <v>-10</v>
      </c>
      <c r="I43" s="48" t="s">
        <v>5</v>
      </c>
      <c r="J43" s="34" t="str">
        <f t="shared" si="6"/>
        <v>↓</v>
      </c>
      <c r="L43" s="173"/>
      <c r="M43" s="175">
        <f>M42+N42</f>
        <v>2087</v>
      </c>
      <c r="N43" s="176"/>
      <c r="O43" s="31" t="s">
        <v>4</v>
      </c>
      <c r="P43" s="109"/>
      <c r="Q43" s="50" t="s">
        <v>5</v>
      </c>
      <c r="S43" s="177" t="s">
        <v>134</v>
      </c>
      <c r="T43" s="98">
        <f aca="true" t="shared" si="7" ref="T43:Y43">SUM(T7,T9,T11,T13,T15,T17,T19,T21,T23,T25,T27,T29,T31,T33,T35,T37,T39,T41)</f>
        <v>20818</v>
      </c>
      <c r="U43" s="99">
        <f t="shared" si="7"/>
        <v>20207</v>
      </c>
      <c r="V43" s="100">
        <f t="shared" si="7"/>
        <v>15426</v>
      </c>
      <c r="W43" s="98">
        <f t="shared" si="7"/>
        <v>730</v>
      </c>
      <c r="X43" s="99">
        <f t="shared" si="7"/>
        <v>623</v>
      </c>
      <c r="Y43" s="100">
        <f t="shared" si="7"/>
        <v>992</v>
      </c>
      <c r="Z43" s="98">
        <f>Z7+Z9+Z11+Z13+Z15+Z17+Z19+Z21+Z23+Z25+Z27+Z29+Z31+Z33+Z35+Z37+Z39+Z41</f>
        <v>21548</v>
      </c>
      <c r="AA43" s="99">
        <f>AA7+AA9+AA11+AA13+AA15+AA17+AA19+AA21+AA23+AA25+AA27+AA29+AA31+AA33+AA35+AA37+AA39+AA41</f>
        <v>20830</v>
      </c>
      <c r="AB43" s="143">
        <f>SUM(AB7,AB9,AB11,AB13,AB15,AB17,AB19,AB21,AB23,AB25,AB27,AB29,AB31,AB33,AB35,AB37,AB39,AB41)</f>
        <v>16277</v>
      </c>
    </row>
    <row r="44" spans="2:28" ht="15" customHeight="1" thickBot="1">
      <c r="B44" s="13" t="s">
        <v>12</v>
      </c>
      <c r="C44" s="103">
        <v>27</v>
      </c>
      <c r="D44" s="103">
        <v>25</v>
      </c>
      <c r="E44" s="103">
        <v>11</v>
      </c>
      <c r="F44" s="93">
        <f t="shared" si="5"/>
        <v>36</v>
      </c>
      <c r="G44" s="47" t="s">
        <v>4</v>
      </c>
      <c r="H44" s="68">
        <f>F44-'１２月'!F44</f>
        <v>18</v>
      </c>
      <c r="I44" s="48" t="s">
        <v>5</v>
      </c>
      <c r="J44" s="34" t="str">
        <f t="shared" si="6"/>
        <v>↑</v>
      </c>
      <c r="L44" s="169" t="s">
        <v>131</v>
      </c>
      <c r="M44" s="105">
        <v>339</v>
      </c>
      <c r="N44" s="107">
        <v>343</v>
      </c>
      <c r="O44" s="58"/>
      <c r="P44" s="108">
        <v>246</v>
      </c>
      <c r="Q44" s="56"/>
      <c r="S44" s="178"/>
      <c r="T44" s="171">
        <f>T43+U43</f>
        <v>41025</v>
      </c>
      <c r="U44" s="172"/>
      <c r="V44" s="101"/>
      <c r="W44" s="171">
        <f>W43+X43</f>
        <v>1353</v>
      </c>
      <c r="X44" s="172"/>
      <c r="Y44" s="101"/>
      <c r="Z44" s="171">
        <f>SUM(Z43:AA43)</f>
        <v>42378</v>
      </c>
      <c r="AA44" s="172"/>
      <c r="AB44" s="144"/>
    </row>
    <row r="45" spans="2:17" ht="15" customHeight="1">
      <c r="B45" s="13" t="s">
        <v>13</v>
      </c>
      <c r="C45" s="103">
        <v>1</v>
      </c>
      <c r="D45" s="103">
        <v>0</v>
      </c>
      <c r="E45" s="103">
        <v>0</v>
      </c>
      <c r="F45" s="93">
        <f t="shared" si="5"/>
        <v>0</v>
      </c>
      <c r="G45" s="47" t="s">
        <v>4</v>
      </c>
      <c r="H45" s="68">
        <f>F45-'１２月'!F45</f>
        <v>-3</v>
      </c>
      <c r="I45" s="48" t="s">
        <v>5</v>
      </c>
      <c r="J45" s="34" t="str">
        <f t="shared" si="6"/>
        <v>↓</v>
      </c>
      <c r="L45" s="173"/>
      <c r="M45" s="175">
        <f>M44+N44</f>
        <v>682</v>
      </c>
      <c r="N45" s="176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3</v>
      </c>
      <c r="D46" s="104">
        <v>1</v>
      </c>
      <c r="E46" s="104">
        <v>2</v>
      </c>
      <c r="F46" s="95">
        <f t="shared" si="5"/>
        <v>3</v>
      </c>
      <c r="G46" s="57" t="s">
        <v>4</v>
      </c>
      <c r="H46" s="71">
        <f>F46-'１２月'!F46</f>
        <v>-3</v>
      </c>
      <c r="I46" s="51" t="s">
        <v>5</v>
      </c>
      <c r="J46" s="34" t="str">
        <f t="shared" si="6"/>
        <v>↓</v>
      </c>
      <c r="L46" s="169" t="s">
        <v>132</v>
      </c>
      <c r="M46" s="105">
        <v>188</v>
      </c>
      <c r="N46" s="107">
        <v>189</v>
      </c>
      <c r="O46" s="58"/>
      <c r="P46" s="110">
        <v>127</v>
      </c>
      <c r="Q46" s="56"/>
      <c r="T46" s="174" t="s">
        <v>174</v>
      </c>
      <c r="U46" s="174"/>
      <c r="V46" s="174"/>
      <c r="W46" s="174"/>
      <c r="X46" s="174"/>
      <c r="Y46" s="174"/>
      <c r="Z46" s="174"/>
      <c r="AA46" s="174"/>
    </row>
    <row r="47" spans="2:27" ht="15" customHeight="1" thickBot="1">
      <c r="B47" s="15" t="s">
        <v>15</v>
      </c>
      <c r="C47" s="96">
        <v>-18</v>
      </c>
      <c r="D47" s="96">
        <v>-17</v>
      </c>
      <c r="E47" s="96">
        <v>-5</v>
      </c>
      <c r="F47" s="96">
        <f>F41-F42+F43-F44+F45-F46</f>
        <v>-22</v>
      </c>
      <c r="G47" s="61" t="s">
        <v>4</v>
      </c>
      <c r="H47" s="72">
        <f>F47-'１２月'!F47</f>
        <v>-28</v>
      </c>
      <c r="I47" s="60" t="s">
        <v>5</v>
      </c>
      <c r="J47" s="34" t="str">
        <f t="shared" si="6"/>
        <v>↓</v>
      </c>
      <c r="L47" s="173"/>
      <c r="M47" s="175">
        <f>M46+N46</f>
        <v>377</v>
      </c>
      <c r="N47" s="176"/>
      <c r="O47" s="31" t="s">
        <v>4</v>
      </c>
      <c r="P47" s="109"/>
      <c r="Q47" s="50" t="s">
        <v>5</v>
      </c>
      <c r="T47" s="174"/>
      <c r="U47" s="174"/>
      <c r="V47" s="174"/>
      <c r="W47" s="174"/>
      <c r="X47" s="174"/>
      <c r="Y47" s="174"/>
      <c r="Z47" s="174"/>
      <c r="AA47" s="174"/>
    </row>
    <row r="48" spans="12:27" ht="15" customHeight="1">
      <c r="L48" s="169" t="s">
        <v>133</v>
      </c>
      <c r="M48" s="105">
        <v>108</v>
      </c>
      <c r="N48" s="107">
        <v>96</v>
      </c>
      <c r="O48" s="58"/>
      <c r="P48" s="110">
        <v>61</v>
      </c>
      <c r="Q48" s="56"/>
      <c r="T48" s="174"/>
      <c r="U48" s="174"/>
      <c r="V48" s="174"/>
      <c r="W48" s="174"/>
      <c r="X48" s="174"/>
      <c r="Y48" s="174"/>
      <c r="Z48" s="174"/>
      <c r="AA48" s="174"/>
    </row>
    <row r="49" spans="12:17" ht="15" customHeight="1">
      <c r="L49" s="173"/>
      <c r="M49" s="175">
        <f>M48+N48</f>
        <v>204</v>
      </c>
      <c r="N49" s="176"/>
      <c r="O49" s="31" t="s">
        <v>4</v>
      </c>
      <c r="P49" s="109"/>
      <c r="Q49" s="50" t="s">
        <v>5</v>
      </c>
    </row>
    <row r="50" spans="12:17" ht="15" customHeight="1">
      <c r="L50" s="169" t="s">
        <v>135</v>
      </c>
      <c r="M50" s="105">
        <v>408</v>
      </c>
      <c r="N50" s="107">
        <v>375</v>
      </c>
      <c r="O50" s="58"/>
      <c r="P50" s="110">
        <v>221</v>
      </c>
      <c r="Q50" s="56"/>
    </row>
    <row r="51" spans="12:17" ht="15" customHeight="1">
      <c r="L51" s="173"/>
      <c r="M51" s="175">
        <f>M50+N50</f>
        <v>783</v>
      </c>
      <c r="N51" s="176"/>
      <c r="O51" s="31" t="s">
        <v>4</v>
      </c>
      <c r="P51" s="109"/>
      <c r="Q51" s="50" t="s">
        <v>5</v>
      </c>
    </row>
    <row r="52" spans="12:17" ht="15" customHeight="1">
      <c r="L52" s="169" t="s">
        <v>134</v>
      </c>
      <c r="M52" s="98">
        <f>SUM(M6,M8,M10,M12,M14,M16,M18,M20,M22,M24,M26,M28,M30,M32,M34,M36,M38,M40,M42,M44,M46,M48,M50)</f>
        <v>21548</v>
      </c>
      <c r="N52" s="99">
        <f>SUM(N6,N8,N10,N12,N14,N16,N18,N20,N22,N24,N26,N28,N30,N32,N34,N36,N38,N40,N42,N44,N46,N48,N50)</f>
        <v>20830</v>
      </c>
      <c r="O52" s="58"/>
      <c r="P52" s="147">
        <f>SUM(P6,P8,P10,P12,P14,P16,P18,P20,P22,P24,P26,P28,P30,P32,P34,P36,P38,P40,P42,P44,P46,P48,P50)</f>
        <v>16277</v>
      </c>
      <c r="Q52" s="56"/>
    </row>
    <row r="53" spans="12:17" ht="15" customHeight="1" thickBot="1">
      <c r="L53" s="170"/>
      <c r="M53" s="171">
        <f>M52+N52</f>
        <v>42378</v>
      </c>
      <c r="N53" s="172"/>
      <c r="O53" s="62" t="s">
        <v>4</v>
      </c>
      <c r="P53" s="101"/>
      <c r="Q53" s="42" t="s">
        <v>5</v>
      </c>
    </row>
  </sheetData>
  <sheetProtection/>
  <mergeCells count="144">
    <mergeCell ref="T4:V4"/>
    <mergeCell ref="W4:Y4"/>
    <mergeCell ref="Z4:AB4"/>
    <mergeCell ref="Z42:AA42"/>
    <mergeCell ref="Z44:AA44"/>
    <mergeCell ref="V5:V6"/>
    <mergeCell ref="Y5:Y6"/>
    <mergeCell ref="Z32:AA32"/>
    <mergeCell ref="Z34:AA34"/>
    <mergeCell ref="Z30:AA30"/>
    <mergeCell ref="Z16:AA16"/>
    <mergeCell ref="Z18:AA18"/>
    <mergeCell ref="Z20:AA20"/>
    <mergeCell ref="Z22:AA22"/>
    <mergeCell ref="AB5:AB6"/>
    <mergeCell ref="Z40:AA40"/>
    <mergeCell ref="Z8:AA8"/>
    <mergeCell ref="Z10:AA10"/>
    <mergeCell ref="Z12:AA12"/>
    <mergeCell ref="Z14:AA14"/>
    <mergeCell ref="Z26:AA26"/>
    <mergeCell ref="Z28:AA28"/>
    <mergeCell ref="Z36:AA36"/>
    <mergeCell ref="Z38:AA38"/>
    <mergeCell ref="Z24:AA24"/>
    <mergeCell ref="W30:X30"/>
    <mergeCell ref="W44:X44"/>
    <mergeCell ref="W40:X40"/>
    <mergeCell ref="W42:X42"/>
    <mergeCell ref="W32:X32"/>
    <mergeCell ref="W34:X34"/>
    <mergeCell ref="W36:X36"/>
    <mergeCell ref="W38:X38"/>
    <mergeCell ref="W18:X18"/>
    <mergeCell ref="W20:X20"/>
    <mergeCell ref="W22:X22"/>
    <mergeCell ref="W24:X24"/>
    <mergeCell ref="W26:X26"/>
    <mergeCell ref="W28:X28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T32:U32"/>
    <mergeCell ref="S33:S34"/>
    <mergeCell ref="T34:U34"/>
    <mergeCell ref="S35:S36"/>
    <mergeCell ref="T36:U36"/>
    <mergeCell ref="S37:S38"/>
    <mergeCell ref="T38:U38"/>
    <mergeCell ref="T24:U24"/>
    <mergeCell ref="S25:S26"/>
    <mergeCell ref="T26:U26"/>
    <mergeCell ref="S27:S28"/>
    <mergeCell ref="T28:U28"/>
    <mergeCell ref="S29:S30"/>
    <mergeCell ref="T30:U30"/>
    <mergeCell ref="T16:U16"/>
    <mergeCell ref="S17:S18"/>
    <mergeCell ref="T18:U18"/>
    <mergeCell ref="S19:S20"/>
    <mergeCell ref="T20:U20"/>
    <mergeCell ref="S21:S22"/>
    <mergeCell ref="T22:U22"/>
    <mergeCell ref="T8:U8"/>
    <mergeCell ref="S9:S10"/>
    <mergeCell ref="T10:U10"/>
    <mergeCell ref="S11:S12"/>
    <mergeCell ref="T12:U12"/>
    <mergeCell ref="S13:S14"/>
    <mergeCell ref="T14:U14"/>
    <mergeCell ref="L52:L53"/>
    <mergeCell ref="L40:L41"/>
    <mergeCell ref="L42:L43"/>
    <mergeCell ref="L44:L45"/>
    <mergeCell ref="L46:L47"/>
    <mergeCell ref="S7:S8"/>
    <mergeCell ref="S15:S16"/>
    <mergeCell ref="S23:S24"/>
    <mergeCell ref="S31:S32"/>
    <mergeCell ref="S43:S44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M41:N41"/>
    <mergeCell ref="M43:N43"/>
    <mergeCell ref="M45:N45"/>
    <mergeCell ref="M47:N47"/>
    <mergeCell ref="M49:N49"/>
    <mergeCell ref="M51:N51"/>
    <mergeCell ref="L4:L5"/>
    <mergeCell ref="M7:N7"/>
    <mergeCell ref="M9:N9"/>
    <mergeCell ref="M11:N11"/>
    <mergeCell ref="M13:N13"/>
    <mergeCell ref="M15:N15"/>
    <mergeCell ref="D9:F9"/>
    <mergeCell ref="D10:F10"/>
    <mergeCell ref="D11:F11"/>
    <mergeCell ref="D12:F12"/>
    <mergeCell ref="D3:F3"/>
    <mergeCell ref="D4:F4"/>
    <mergeCell ref="D5:F5"/>
    <mergeCell ref="D6:F6"/>
    <mergeCell ref="M21:N21"/>
    <mergeCell ref="L20:L21"/>
    <mergeCell ref="L22:L23"/>
    <mergeCell ref="D15:F15"/>
    <mergeCell ref="D16:F16"/>
    <mergeCell ref="D17:F17"/>
    <mergeCell ref="D18:F18"/>
    <mergeCell ref="M23:N23"/>
    <mergeCell ref="M17:N17"/>
    <mergeCell ref="M19:N19"/>
    <mergeCell ref="L38:L39"/>
    <mergeCell ref="M25:N25"/>
    <mergeCell ref="M27:N27"/>
    <mergeCell ref="L24:L25"/>
    <mergeCell ref="M29:N29"/>
    <mergeCell ref="L26:L27"/>
    <mergeCell ref="L28:L29"/>
    <mergeCell ref="T46:AA48"/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7">
      <selection activeCell="C29" sqref="C29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">
        <v>228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03">
        <f>D9+D15</f>
        <v>42402</v>
      </c>
      <c r="E3" s="187"/>
      <c r="F3" s="188"/>
      <c r="G3" s="45" t="s">
        <v>4</v>
      </c>
      <c r="H3" s="66">
        <f>D3-'１月'!D3</f>
        <v>24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1">
        <f>D10+D16</f>
        <v>21555</v>
      </c>
      <c r="E4" s="181"/>
      <c r="F4" s="182"/>
      <c r="G4" s="47" t="s">
        <v>4</v>
      </c>
      <c r="H4" s="67">
        <f>D4-'１月'!D4</f>
        <v>7</v>
      </c>
      <c r="I4" s="48" t="s">
        <v>5</v>
      </c>
      <c r="J4" s="34" t="str">
        <f>IF(H4=0,"",IF(H4&gt;0,"↑","↓"))</f>
        <v>↑</v>
      </c>
      <c r="L4" s="189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2</v>
      </c>
      <c r="C5" s="113"/>
      <c r="D5" s="201">
        <f>D11+D17</f>
        <v>20847</v>
      </c>
      <c r="E5" s="181"/>
      <c r="F5" s="182"/>
      <c r="G5" s="49" t="s">
        <v>4</v>
      </c>
      <c r="H5" s="69">
        <f>D5-'１月'!D5</f>
        <v>17</v>
      </c>
      <c r="I5" s="50" t="s">
        <v>5</v>
      </c>
      <c r="J5" s="34" t="str">
        <f>IF(H5=0,"",IF(H5&gt;0,"↑","↓"))</f>
        <v>↑</v>
      </c>
      <c r="L5" s="190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95" t="s">
        <v>168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3</v>
      </c>
      <c r="C6" s="115"/>
      <c r="D6" s="202">
        <f>D12+D18</f>
        <v>16288</v>
      </c>
      <c r="E6" s="184"/>
      <c r="F6" s="185"/>
      <c r="G6" s="53" t="s">
        <v>4</v>
      </c>
      <c r="H6" s="70">
        <f>D6-'１月'!D6</f>
        <v>11</v>
      </c>
      <c r="I6" s="54" t="s">
        <v>5</v>
      </c>
      <c r="J6" s="34" t="str">
        <f>IF(H6=0,"",IF(H6&gt;0,"↑","↓"))</f>
        <v>↑</v>
      </c>
      <c r="L6" s="169" t="s">
        <v>112</v>
      </c>
      <c r="M6" s="105">
        <v>134</v>
      </c>
      <c r="N6" s="106">
        <v>131</v>
      </c>
      <c r="O6" s="30"/>
      <c r="P6" s="108">
        <v>83</v>
      </c>
      <c r="Q6" s="56"/>
      <c r="S6" s="139"/>
      <c r="T6" s="29" t="s">
        <v>107</v>
      </c>
      <c r="U6" s="28" t="s">
        <v>108</v>
      </c>
      <c r="V6" s="196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6:28" ht="15" customHeight="1">
      <c r="F7" s="91"/>
      <c r="H7" s="64"/>
      <c r="L7" s="173"/>
      <c r="M7" s="175">
        <f>M6+N6</f>
        <v>265</v>
      </c>
      <c r="N7" s="176"/>
      <c r="O7" s="31" t="s">
        <v>4</v>
      </c>
      <c r="P7" s="109"/>
      <c r="Q7" s="50" t="s">
        <v>5</v>
      </c>
      <c r="S7" s="177" t="s">
        <v>112</v>
      </c>
      <c r="T7" s="105">
        <v>134</v>
      </c>
      <c r="U7" s="106">
        <v>130</v>
      </c>
      <c r="V7" s="108">
        <v>83</v>
      </c>
      <c r="W7" s="105">
        <v>0</v>
      </c>
      <c r="X7" s="106">
        <v>1</v>
      </c>
      <c r="Y7" s="110">
        <v>1</v>
      </c>
      <c r="Z7" s="105">
        <f>T7+W7</f>
        <v>134</v>
      </c>
      <c r="AA7" s="106">
        <f>U7+X7</f>
        <v>131</v>
      </c>
      <c r="AB7" s="140">
        <v>83</v>
      </c>
    </row>
    <row r="8" spans="2:28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9" t="s">
        <v>113</v>
      </c>
      <c r="M8" s="105">
        <v>168</v>
      </c>
      <c r="N8" s="107">
        <v>168</v>
      </c>
      <c r="O8" s="58"/>
      <c r="P8" s="110">
        <v>115</v>
      </c>
      <c r="Q8" s="56"/>
      <c r="S8" s="179"/>
      <c r="T8" s="175">
        <f>T7+U7</f>
        <v>264</v>
      </c>
      <c r="U8" s="176"/>
      <c r="V8" s="109"/>
      <c r="W8" s="175">
        <f>W7+X7</f>
        <v>1</v>
      </c>
      <c r="X8" s="176"/>
      <c r="Y8" s="109"/>
      <c r="Z8" s="175">
        <f>SUM(Z7:AA7)</f>
        <v>265</v>
      </c>
      <c r="AA8" s="176"/>
      <c r="AB8" s="141"/>
    </row>
    <row r="9" spans="2:28" ht="15" customHeight="1">
      <c r="B9" s="81" t="s">
        <v>0</v>
      </c>
      <c r="C9" s="111"/>
      <c r="D9" s="203">
        <f>D10+D11</f>
        <v>41058</v>
      </c>
      <c r="E9" s="187"/>
      <c r="F9" s="188"/>
      <c r="G9" s="45" t="s">
        <v>4</v>
      </c>
      <c r="H9" s="66">
        <f>D9-'１月'!D9</f>
        <v>33</v>
      </c>
      <c r="I9" s="46" t="s">
        <v>5</v>
      </c>
      <c r="J9" s="34" t="str">
        <f>IF(H9=0,"",IF(H9&gt;0,"↑","↓"))</f>
        <v>↑</v>
      </c>
      <c r="L9" s="173"/>
      <c r="M9" s="175">
        <f>M8+N8</f>
        <v>336</v>
      </c>
      <c r="N9" s="176"/>
      <c r="O9" s="31" t="s">
        <v>4</v>
      </c>
      <c r="P9" s="109"/>
      <c r="Q9" s="50" t="s">
        <v>5</v>
      </c>
      <c r="S9" s="177" t="s">
        <v>113</v>
      </c>
      <c r="T9" s="105">
        <v>168</v>
      </c>
      <c r="U9" s="107">
        <v>168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168</v>
      </c>
      <c r="AA9" s="107">
        <f>U9+X9</f>
        <v>168</v>
      </c>
      <c r="AB9" s="142">
        <v>115</v>
      </c>
    </row>
    <row r="10" spans="2:28" ht="15" customHeight="1">
      <c r="B10" s="112" t="s">
        <v>1</v>
      </c>
      <c r="C10" s="113"/>
      <c r="D10" s="201">
        <v>20834</v>
      </c>
      <c r="E10" s="181"/>
      <c r="F10" s="182"/>
      <c r="G10" s="47" t="s">
        <v>4</v>
      </c>
      <c r="H10" s="67">
        <f>D10-'１月'!D10</f>
        <v>16</v>
      </c>
      <c r="I10" s="48" t="s">
        <v>5</v>
      </c>
      <c r="J10" s="34" t="str">
        <f>IF(H10=0,"",IF(H10&gt;0,"↑","↓"))</f>
        <v>↑</v>
      </c>
      <c r="L10" s="169" t="s">
        <v>114</v>
      </c>
      <c r="M10" s="105">
        <v>1543</v>
      </c>
      <c r="N10" s="107">
        <v>1531</v>
      </c>
      <c r="O10" s="58"/>
      <c r="P10" s="110">
        <v>1134</v>
      </c>
      <c r="Q10" s="56"/>
      <c r="S10" s="179"/>
      <c r="T10" s="175">
        <f>T9+U9</f>
        <v>336</v>
      </c>
      <c r="U10" s="176"/>
      <c r="V10" s="109"/>
      <c r="W10" s="175">
        <f>W9+X9</f>
        <v>0</v>
      </c>
      <c r="X10" s="176"/>
      <c r="Y10" s="109"/>
      <c r="Z10" s="175">
        <f>SUM(Z9:AA9)</f>
        <v>336</v>
      </c>
      <c r="AA10" s="176"/>
      <c r="AB10" s="141"/>
    </row>
    <row r="11" spans="2:28" ht="15" customHeight="1">
      <c r="B11" s="112" t="s">
        <v>2</v>
      </c>
      <c r="C11" s="113"/>
      <c r="D11" s="201">
        <v>20224</v>
      </c>
      <c r="E11" s="181"/>
      <c r="F11" s="182"/>
      <c r="G11" s="47" t="s">
        <v>4</v>
      </c>
      <c r="H11" s="69">
        <f>D11-'１月'!D11</f>
        <v>17</v>
      </c>
      <c r="I11" s="48" t="s">
        <v>5</v>
      </c>
      <c r="J11" s="34" t="str">
        <f>IF(H11=0,"",IF(H11&gt;0,"↑","↓"))</f>
        <v>↑</v>
      </c>
      <c r="L11" s="173"/>
      <c r="M11" s="175">
        <f>M10+N10</f>
        <v>3074</v>
      </c>
      <c r="N11" s="176"/>
      <c r="O11" s="31" t="s">
        <v>4</v>
      </c>
      <c r="P11" s="109"/>
      <c r="Q11" s="50" t="s">
        <v>5</v>
      </c>
      <c r="S11" s="177" t="s">
        <v>114</v>
      </c>
      <c r="T11" s="105">
        <v>1529</v>
      </c>
      <c r="U11" s="107">
        <v>1518</v>
      </c>
      <c r="V11" s="110">
        <v>1119</v>
      </c>
      <c r="W11" s="105">
        <v>14</v>
      </c>
      <c r="X11" s="107">
        <v>13</v>
      </c>
      <c r="Y11" s="110">
        <v>22</v>
      </c>
      <c r="Z11" s="105">
        <f>T11+W11</f>
        <v>1543</v>
      </c>
      <c r="AA11" s="107">
        <f>U11+X11</f>
        <v>1531</v>
      </c>
      <c r="AB11" s="142">
        <v>1134</v>
      </c>
    </row>
    <row r="12" spans="2:28" ht="15" customHeight="1" thickBot="1">
      <c r="B12" s="114" t="s">
        <v>3</v>
      </c>
      <c r="C12" s="115"/>
      <c r="D12" s="202">
        <v>15418</v>
      </c>
      <c r="E12" s="184"/>
      <c r="F12" s="185"/>
      <c r="G12" s="53" t="s">
        <v>4</v>
      </c>
      <c r="H12" s="70">
        <f>D12-'１月'!D12</f>
        <v>22</v>
      </c>
      <c r="I12" s="54" t="s">
        <v>5</v>
      </c>
      <c r="J12" s="34" t="str">
        <f>IF(H12=0,"",IF(H12&gt;0,"↑","↓"))</f>
        <v>↑</v>
      </c>
      <c r="L12" s="169" t="s">
        <v>115</v>
      </c>
      <c r="M12" s="105">
        <v>2420</v>
      </c>
      <c r="N12" s="107">
        <v>2345</v>
      </c>
      <c r="O12" s="58"/>
      <c r="P12" s="110">
        <v>1739</v>
      </c>
      <c r="Q12" s="56"/>
      <c r="S12" s="179"/>
      <c r="T12" s="175">
        <f>T11+U11</f>
        <v>3047</v>
      </c>
      <c r="U12" s="176"/>
      <c r="V12" s="109"/>
      <c r="W12" s="175">
        <f>W11+X11</f>
        <v>27</v>
      </c>
      <c r="X12" s="176"/>
      <c r="Y12" s="109"/>
      <c r="Z12" s="175">
        <f>SUM(Z11:AA11)</f>
        <v>3074</v>
      </c>
      <c r="AA12" s="176"/>
      <c r="AB12" s="141"/>
    </row>
    <row r="13" spans="6:28" ht="15" customHeight="1">
      <c r="F13" s="91"/>
      <c r="H13" s="64"/>
      <c r="L13" s="173"/>
      <c r="M13" s="175">
        <f>M12+N12</f>
        <v>4765</v>
      </c>
      <c r="N13" s="176"/>
      <c r="O13" s="31" t="s">
        <v>4</v>
      </c>
      <c r="P13" s="109"/>
      <c r="Q13" s="50" t="s">
        <v>5</v>
      </c>
      <c r="S13" s="177" t="s">
        <v>115</v>
      </c>
      <c r="T13" s="105">
        <v>2410</v>
      </c>
      <c r="U13" s="107">
        <v>2337</v>
      </c>
      <c r="V13" s="110">
        <v>1726</v>
      </c>
      <c r="W13" s="105">
        <v>30</v>
      </c>
      <c r="X13" s="107">
        <v>33</v>
      </c>
      <c r="Y13" s="110">
        <v>47</v>
      </c>
      <c r="Z13" s="105">
        <f>T13+W13</f>
        <v>2440</v>
      </c>
      <c r="AA13" s="107">
        <f>U13+X13</f>
        <v>2370</v>
      </c>
      <c r="AB13" s="142">
        <v>1759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9" t="s">
        <v>116</v>
      </c>
      <c r="M14" s="105">
        <v>738</v>
      </c>
      <c r="N14" s="107">
        <v>738</v>
      </c>
      <c r="O14" s="58"/>
      <c r="P14" s="110">
        <v>573</v>
      </c>
      <c r="Q14" s="56"/>
      <c r="S14" s="179"/>
      <c r="T14" s="175">
        <f>T13+U13</f>
        <v>4747</v>
      </c>
      <c r="U14" s="176"/>
      <c r="V14" s="109"/>
      <c r="W14" s="175">
        <f>W13+X13</f>
        <v>63</v>
      </c>
      <c r="X14" s="176"/>
      <c r="Y14" s="109"/>
      <c r="Z14" s="175">
        <f>SUM(Z13:AA13)</f>
        <v>4810</v>
      </c>
      <c r="AA14" s="176"/>
      <c r="AB14" s="141"/>
    </row>
    <row r="15" spans="2:28" ht="15" customHeight="1">
      <c r="B15" s="81" t="s">
        <v>0</v>
      </c>
      <c r="C15" s="111"/>
      <c r="D15" s="203">
        <f>D16+D17</f>
        <v>1344</v>
      </c>
      <c r="E15" s="187"/>
      <c r="F15" s="188"/>
      <c r="G15" s="45" t="s">
        <v>4</v>
      </c>
      <c r="H15" s="66">
        <f>D15-'１月'!D15</f>
        <v>-9</v>
      </c>
      <c r="I15" s="46" t="s">
        <v>5</v>
      </c>
      <c r="J15" s="34" t="str">
        <f>IF(H15=0,"",IF(H15&gt;0,"↑","↓"))</f>
        <v>↓</v>
      </c>
      <c r="L15" s="173"/>
      <c r="M15" s="175">
        <f>M14+N14</f>
        <v>1476</v>
      </c>
      <c r="N15" s="176"/>
      <c r="O15" s="31" t="s">
        <v>4</v>
      </c>
      <c r="P15" s="109"/>
      <c r="Q15" s="50" t="s">
        <v>5</v>
      </c>
      <c r="S15" s="177" t="s">
        <v>116</v>
      </c>
      <c r="T15" s="105">
        <v>460</v>
      </c>
      <c r="U15" s="107">
        <v>455</v>
      </c>
      <c r="V15" s="110">
        <v>356</v>
      </c>
      <c r="W15" s="105">
        <v>6</v>
      </c>
      <c r="X15" s="107">
        <v>7</v>
      </c>
      <c r="Y15" s="110">
        <v>6</v>
      </c>
      <c r="Z15" s="105">
        <f>T15+W15</f>
        <v>466</v>
      </c>
      <c r="AA15" s="107">
        <f>U15+X15</f>
        <v>462</v>
      </c>
      <c r="AB15" s="142">
        <v>359</v>
      </c>
    </row>
    <row r="16" spans="2:28" ht="15" customHeight="1">
      <c r="B16" s="112" t="s">
        <v>1</v>
      </c>
      <c r="C16" s="113"/>
      <c r="D16" s="201">
        <v>721</v>
      </c>
      <c r="E16" s="181"/>
      <c r="F16" s="182"/>
      <c r="G16" s="47" t="s">
        <v>4</v>
      </c>
      <c r="H16" s="67">
        <f>D16-'１月'!D16</f>
        <v>-9</v>
      </c>
      <c r="I16" s="48" t="s">
        <v>5</v>
      </c>
      <c r="J16" s="34" t="str">
        <f>IF(H16=0,"",IF(H16&gt;0,"↑","↓"))</f>
        <v>↓</v>
      </c>
      <c r="L16" s="169" t="s">
        <v>117</v>
      </c>
      <c r="M16" s="105">
        <v>2787</v>
      </c>
      <c r="N16" s="107">
        <v>2668</v>
      </c>
      <c r="O16" s="58"/>
      <c r="P16" s="110">
        <v>2120</v>
      </c>
      <c r="Q16" s="56"/>
      <c r="S16" s="179"/>
      <c r="T16" s="175">
        <f>T15+U15</f>
        <v>915</v>
      </c>
      <c r="U16" s="176"/>
      <c r="V16" s="109"/>
      <c r="W16" s="175">
        <f>W15+X15</f>
        <v>13</v>
      </c>
      <c r="X16" s="176"/>
      <c r="Y16" s="109"/>
      <c r="Z16" s="175">
        <f>SUM(Z15:AA15)</f>
        <v>928</v>
      </c>
      <c r="AA16" s="176"/>
      <c r="AB16" s="141"/>
    </row>
    <row r="17" spans="2:28" ht="15" customHeight="1">
      <c r="B17" s="112" t="s">
        <v>2</v>
      </c>
      <c r="C17" s="113"/>
      <c r="D17" s="201">
        <v>623</v>
      </c>
      <c r="E17" s="181"/>
      <c r="F17" s="182"/>
      <c r="G17" s="47" t="s">
        <v>4</v>
      </c>
      <c r="H17" s="69">
        <f>D17-'１月'!D17</f>
        <v>0</v>
      </c>
      <c r="I17" s="48" t="s">
        <v>5</v>
      </c>
      <c r="J17" s="34">
        <f>IF(H17=0,"",IF(H17&gt;0,"↑","↓"))</f>
      </c>
      <c r="L17" s="173"/>
      <c r="M17" s="175">
        <f>M16+N16</f>
        <v>5455</v>
      </c>
      <c r="N17" s="176"/>
      <c r="O17" s="31" t="s">
        <v>4</v>
      </c>
      <c r="P17" s="109"/>
      <c r="Q17" s="50" t="s">
        <v>5</v>
      </c>
      <c r="S17" s="177" t="s">
        <v>176</v>
      </c>
      <c r="T17" s="105">
        <v>1750</v>
      </c>
      <c r="U17" s="107">
        <v>1597</v>
      </c>
      <c r="V17" s="110">
        <v>1315</v>
      </c>
      <c r="W17" s="105">
        <v>14</v>
      </c>
      <c r="X17" s="107">
        <v>25</v>
      </c>
      <c r="Y17" s="110">
        <v>28</v>
      </c>
      <c r="Z17" s="105">
        <f>T17+W17</f>
        <v>1764</v>
      </c>
      <c r="AA17" s="107">
        <f>U17+X17</f>
        <v>1622</v>
      </c>
      <c r="AB17" s="142">
        <v>1329</v>
      </c>
    </row>
    <row r="18" spans="2:28" ht="15" customHeight="1" thickBot="1">
      <c r="B18" s="114" t="s">
        <v>3</v>
      </c>
      <c r="C18" s="115"/>
      <c r="D18" s="202">
        <v>870</v>
      </c>
      <c r="E18" s="184"/>
      <c r="F18" s="185"/>
      <c r="G18" s="53" t="s">
        <v>4</v>
      </c>
      <c r="H18" s="70">
        <f>D18-'１月'!D18</f>
        <v>-11</v>
      </c>
      <c r="I18" s="54" t="s">
        <v>5</v>
      </c>
      <c r="J18" s="34" t="str">
        <f>IF(H18=0,"",IF(H18&gt;0,"↑","↓"))</f>
        <v>↓</v>
      </c>
      <c r="L18" s="169" t="s">
        <v>118</v>
      </c>
      <c r="M18" s="105">
        <v>3065</v>
      </c>
      <c r="N18" s="107">
        <v>2892</v>
      </c>
      <c r="O18" s="58"/>
      <c r="P18" s="110">
        <v>2419</v>
      </c>
      <c r="Q18" s="56"/>
      <c r="S18" s="179"/>
      <c r="T18" s="175">
        <f>T17+U17</f>
        <v>3347</v>
      </c>
      <c r="U18" s="176"/>
      <c r="V18" s="109"/>
      <c r="W18" s="175">
        <f>W17+X17</f>
        <v>39</v>
      </c>
      <c r="X18" s="176"/>
      <c r="Y18" s="109"/>
      <c r="Z18" s="175">
        <f>SUM(Z17:AA17)</f>
        <v>3386</v>
      </c>
      <c r="AA18" s="176"/>
      <c r="AB18" s="141"/>
    </row>
    <row r="19" spans="12:28" ht="15" customHeight="1">
      <c r="L19" s="173"/>
      <c r="M19" s="175">
        <f>M18+N18</f>
        <v>5957</v>
      </c>
      <c r="N19" s="176"/>
      <c r="O19" s="31" t="s">
        <v>4</v>
      </c>
      <c r="P19" s="109"/>
      <c r="Q19" s="50" t="s">
        <v>5</v>
      </c>
      <c r="S19" s="177" t="s">
        <v>177</v>
      </c>
      <c r="T19" s="105">
        <v>4849</v>
      </c>
      <c r="U19" s="107">
        <v>4688</v>
      </c>
      <c r="V19" s="110">
        <v>3663</v>
      </c>
      <c r="W19" s="105">
        <v>190</v>
      </c>
      <c r="X19" s="107">
        <v>143</v>
      </c>
      <c r="Y19" s="110">
        <v>224</v>
      </c>
      <c r="Z19" s="105">
        <f>T19+W19</f>
        <v>5039</v>
      </c>
      <c r="AA19" s="107">
        <f>U19+X19</f>
        <v>4831</v>
      </c>
      <c r="AB19" s="142">
        <v>3853</v>
      </c>
    </row>
    <row r="20" spans="2:28" ht="15" customHeight="1">
      <c r="B20" s="85" t="s">
        <v>7</v>
      </c>
      <c r="C20" s="44"/>
      <c r="H20" s="63"/>
      <c r="L20" s="169" t="s">
        <v>119</v>
      </c>
      <c r="M20" s="105">
        <v>76</v>
      </c>
      <c r="N20" s="107">
        <v>85</v>
      </c>
      <c r="O20" s="58"/>
      <c r="P20" s="110">
        <v>52</v>
      </c>
      <c r="Q20" s="56"/>
      <c r="S20" s="179"/>
      <c r="T20" s="175">
        <f>T19+U19</f>
        <v>9537</v>
      </c>
      <c r="U20" s="176"/>
      <c r="V20" s="109"/>
      <c r="W20" s="175">
        <f>W19+X19</f>
        <v>333</v>
      </c>
      <c r="X20" s="176"/>
      <c r="Y20" s="109"/>
      <c r="Z20" s="175">
        <f>SUM(Z19:AA19)</f>
        <v>9870</v>
      </c>
      <c r="AA20" s="176"/>
      <c r="AB20" s="141"/>
    </row>
    <row r="21" spans="3:28" ht="15" customHeight="1" thickBot="1">
      <c r="C21" s="44"/>
      <c r="H21" s="63"/>
      <c r="L21" s="173"/>
      <c r="M21" s="175">
        <f>M20+N20</f>
        <v>161</v>
      </c>
      <c r="N21" s="176"/>
      <c r="O21" s="31" t="s">
        <v>4</v>
      </c>
      <c r="P21" s="109"/>
      <c r="Q21" s="50" t="s">
        <v>5</v>
      </c>
      <c r="S21" s="177" t="s">
        <v>120</v>
      </c>
      <c r="T21" s="105">
        <v>1446</v>
      </c>
      <c r="U21" s="107">
        <v>1354</v>
      </c>
      <c r="V21" s="110">
        <v>1067</v>
      </c>
      <c r="W21" s="105">
        <v>62</v>
      </c>
      <c r="X21" s="107">
        <v>61</v>
      </c>
      <c r="Y21" s="110">
        <v>83</v>
      </c>
      <c r="Z21" s="105">
        <f>T21+W21</f>
        <v>1508</v>
      </c>
      <c r="AA21" s="107">
        <f>U21+X21</f>
        <v>1415</v>
      </c>
      <c r="AB21" s="142">
        <v>1137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9" t="s">
        <v>120</v>
      </c>
      <c r="M22" s="105">
        <v>1501</v>
      </c>
      <c r="N22" s="107">
        <v>1412</v>
      </c>
      <c r="O22" s="58"/>
      <c r="P22" s="110">
        <v>1133</v>
      </c>
      <c r="Q22" s="56"/>
      <c r="S22" s="179"/>
      <c r="T22" s="175">
        <f>T21+U21</f>
        <v>2800</v>
      </c>
      <c r="U22" s="176"/>
      <c r="V22" s="109"/>
      <c r="W22" s="175">
        <f>W21+X21</f>
        <v>123</v>
      </c>
      <c r="X22" s="176"/>
      <c r="Y22" s="109"/>
      <c r="Z22" s="175">
        <f>SUM(Z21:AA21)</f>
        <v>2923</v>
      </c>
      <c r="AA22" s="176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23</v>
      </c>
      <c r="E23" s="92">
        <f t="shared" si="0"/>
        <v>15</v>
      </c>
      <c r="F23" s="93">
        <f>SUM(D23:E23)</f>
        <v>38</v>
      </c>
      <c r="G23" s="47" t="s">
        <v>4</v>
      </c>
      <c r="H23" s="68">
        <f>F23-'１月'!F23</f>
        <v>0</v>
      </c>
      <c r="I23" s="48" t="s">
        <v>5</v>
      </c>
      <c r="J23" s="34">
        <f aca="true" t="shared" si="1" ref="J23:J29">IF(H23=0,"",IF(H23&gt;0,"↑","↓"))</f>
      </c>
      <c r="L23" s="173"/>
      <c r="M23" s="175">
        <f>M22+N22</f>
        <v>2913</v>
      </c>
      <c r="N23" s="176"/>
      <c r="O23" s="31" t="s">
        <v>4</v>
      </c>
      <c r="P23" s="109"/>
      <c r="Q23" s="50" t="s">
        <v>5</v>
      </c>
      <c r="S23" s="177" t="s">
        <v>121</v>
      </c>
      <c r="T23" s="105">
        <v>452</v>
      </c>
      <c r="U23" s="107">
        <v>444</v>
      </c>
      <c r="V23" s="110">
        <v>291</v>
      </c>
      <c r="W23" s="105">
        <v>1</v>
      </c>
      <c r="X23" s="107">
        <v>1</v>
      </c>
      <c r="Y23" s="110">
        <v>2</v>
      </c>
      <c r="Z23" s="105">
        <f>T23+W23</f>
        <v>453</v>
      </c>
      <c r="AA23" s="107">
        <f>U23+X23</f>
        <v>445</v>
      </c>
      <c r="AB23" s="142">
        <v>291</v>
      </c>
    </row>
    <row r="24" spans="2:28" ht="15" customHeight="1">
      <c r="B24" s="13" t="s">
        <v>10</v>
      </c>
      <c r="C24" s="92">
        <f t="shared" si="0"/>
        <v>15</v>
      </c>
      <c r="D24" s="92">
        <f t="shared" si="0"/>
        <v>25</v>
      </c>
      <c r="E24" s="92">
        <f t="shared" si="0"/>
        <v>20</v>
      </c>
      <c r="F24" s="93">
        <f aca="true" t="shared" si="2" ref="F24:F29">SUM(D24:E24)</f>
        <v>45</v>
      </c>
      <c r="G24" s="47" t="s">
        <v>4</v>
      </c>
      <c r="H24" s="68">
        <f>F24-'１月'!F24</f>
        <v>18</v>
      </c>
      <c r="I24" s="48" t="s">
        <v>5</v>
      </c>
      <c r="J24" s="34" t="str">
        <f t="shared" si="1"/>
        <v>↑</v>
      </c>
      <c r="L24" s="169" t="s">
        <v>121</v>
      </c>
      <c r="M24" s="105">
        <v>450</v>
      </c>
      <c r="N24" s="107">
        <v>443</v>
      </c>
      <c r="O24" s="58"/>
      <c r="P24" s="110">
        <v>289</v>
      </c>
      <c r="Q24" s="56"/>
      <c r="S24" s="179"/>
      <c r="T24" s="175">
        <f>T23+U23</f>
        <v>896</v>
      </c>
      <c r="U24" s="176"/>
      <c r="V24" s="109"/>
      <c r="W24" s="175">
        <f>W23+X23</f>
        <v>2</v>
      </c>
      <c r="X24" s="176"/>
      <c r="Y24" s="109"/>
      <c r="Z24" s="175">
        <f>SUM(Z23:AA23)</f>
        <v>898</v>
      </c>
      <c r="AA24" s="176"/>
      <c r="AB24" s="141"/>
    </row>
    <row r="25" spans="2:28" ht="15" customHeight="1">
      <c r="B25" s="13" t="s">
        <v>11</v>
      </c>
      <c r="C25" s="92">
        <f t="shared" si="0"/>
        <v>89</v>
      </c>
      <c r="D25" s="92">
        <f t="shared" si="0"/>
        <v>85</v>
      </c>
      <c r="E25" s="92">
        <f t="shared" si="0"/>
        <v>69</v>
      </c>
      <c r="F25" s="93">
        <f t="shared" si="2"/>
        <v>154</v>
      </c>
      <c r="G25" s="47" t="s">
        <v>4</v>
      </c>
      <c r="H25" s="68">
        <f>F25-'１月'!F25</f>
        <v>-7</v>
      </c>
      <c r="I25" s="48" t="s">
        <v>5</v>
      </c>
      <c r="J25" s="34" t="str">
        <f t="shared" si="1"/>
        <v>↓</v>
      </c>
      <c r="L25" s="173"/>
      <c r="M25" s="175">
        <f>M24+N24</f>
        <v>893</v>
      </c>
      <c r="N25" s="176"/>
      <c r="O25" s="31" t="s">
        <v>4</v>
      </c>
      <c r="P25" s="109"/>
      <c r="Q25" s="50" t="s">
        <v>5</v>
      </c>
      <c r="S25" s="177" t="s">
        <v>122</v>
      </c>
      <c r="T25" s="105">
        <v>1927</v>
      </c>
      <c r="U25" s="107">
        <v>1830</v>
      </c>
      <c r="V25" s="110">
        <v>1661</v>
      </c>
      <c r="W25" s="105">
        <v>186</v>
      </c>
      <c r="X25" s="107">
        <v>111</v>
      </c>
      <c r="Y25" s="110">
        <v>267</v>
      </c>
      <c r="Z25" s="105">
        <f>T25+W25</f>
        <v>2113</v>
      </c>
      <c r="AA25" s="107">
        <f>U25+X25</f>
        <v>1941</v>
      </c>
      <c r="AB25" s="142">
        <v>1910</v>
      </c>
    </row>
    <row r="26" spans="2:28" ht="15" customHeight="1">
      <c r="B26" s="13" t="s">
        <v>12</v>
      </c>
      <c r="C26" s="92">
        <f t="shared" si="0"/>
        <v>67</v>
      </c>
      <c r="D26" s="92">
        <f t="shared" si="0"/>
        <v>76</v>
      </c>
      <c r="E26" s="92">
        <f t="shared" si="0"/>
        <v>47</v>
      </c>
      <c r="F26" s="93">
        <f t="shared" si="2"/>
        <v>123</v>
      </c>
      <c r="G26" s="47" t="s">
        <v>4</v>
      </c>
      <c r="H26" s="68">
        <f>F26-'１月'!F26</f>
        <v>-25</v>
      </c>
      <c r="I26" s="48" t="s">
        <v>5</v>
      </c>
      <c r="J26" s="34" t="str">
        <f t="shared" si="1"/>
        <v>↓</v>
      </c>
      <c r="L26" s="169" t="s">
        <v>122</v>
      </c>
      <c r="M26" s="105">
        <v>2009</v>
      </c>
      <c r="N26" s="107">
        <v>1816</v>
      </c>
      <c r="O26" s="58"/>
      <c r="P26" s="110">
        <v>1807</v>
      </c>
      <c r="Q26" s="56"/>
      <c r="S26" s="179"/>
      <c r="T26" s="175">
        <f>T25+U25</f>
        <v>3757</v>
      </c>
      <c r="U26" s="176"/>
      <c r="V26" s="109"/>
      <c r="W26" s="175">
        <f>W25+X25</f>
        <v>297</v>
      </c>
      <c r="X26" s="176"/>
      <c r="Y26" s="109"/>
      <c r="Z26" s="175">
        <f>SUM(Z25:AA25)</f>
        <v>4054</v>
      </c>
      <c r="AA26" s="176"/>
      <c r="AB26" s="141"/>
    </row>
    <row r="27" spans="2:28" ht="15" customHeight="1">
      <c r="B27" s="13" t="s">
        <v>13</v>
      </c>
      <c r="C27" s="92">
        <f t="shared" si="0"/>
        <v>11</v>
      </c>
      <c r="D27" s="92">
        <f t="shared" si="0"/>
        <v>1</v>
      </c>
      <c r="E27" s="92">
        <f t="shared" si="0"/>
        <v>0</v>
      </c>
      <c r="F27" s="93">
        <f t="shared" si="2"/>
        <v>1</v>
      </c>
      <c r="G27" s="47" t="s">
        <v>4</v>
      </c>
      <c r="H27" s="68">
        <f>F27-'１月'!F27</f>
        <v>1</v>
      </c>
      <c r="I27" s="48" t="s">
        <v>5</v>
      </c>
      <c r="J27" s="34" t="str">
        <f t="shared" si="1"/>
        <v>↑</v>
      </c>
      <c r="L27" s="173"/>
      <c r="M27" s="175">
        <f>M26+N26</f>
        <v>3825</v>
      </c>
      <c r="N27" s="176"/>
      <c r="O27" s="31" t="s">
        <v>4</v>
      </c>
      <c r="P27" s="109"/>
      <c r="Q27" s="50" t="s">
        <v>5</v>
      </c>
      <c r="S27" s="177" t="s">
        <v>155</v>
      </c>
      <c r="T27" s="105">
        <v>2845</v>
      </c>
      <c r="U27" s="107">
        <v>2849</v>
      </c>
      <c r="V27" s="110">
        <v>2135</v>
      </c>
      <c r="W27" s="105">
        <v>49</v>
      </c>
      <c r="X27" s="107">
        <v>102</v>
      </c>
      <c r="Y27" s="110">
        <v>116</v>
      </c>
      <c r="Z27" s="105">
        <f>T27+W27</f>
        <v>2894</v>
      </c>
      <c r="AA27" s="107">
        <f>U27+X27</f>
        <v>2951</v>
      </c>
      <c r="AB27" s="142">
        <v>2231</v>
      </c>
    </row>
    <row r="28" spans="2:28" ht="15" customHeight="1" thickBot="1">
      <c r="B28" s="14" t="s">
        <v>14</v>
      </c>
      <c r="C28" s="94">
        <f t="shared" si="0"/>
        <v>7</v>
      </c>
      <c r="D28" s="94">
        <f t="shared" si="0"/>
        <v>1</v>
      </c>
      <c r="E28" s="94">
        <f t="shared" si="0"/>
        <v>0</v>
      </c>
      <c r="F28" s="95">
        <f t="shared" si="2"/>
        <v>1</v>
      </c>
      <c r="G28" s="57" t="s">
        <v>4</v>
      </c>
      <c r="H28" s="71">
        <f>F28-'１月'!F28</f>
        <v>-3</v>
      </c>
      <c r="I28" s="51" t="s">
        <v>5</v>
      </c>
      <c r="J28" s="34" t="str">
        <f t="shared" si="1"/>
        <v>↓</v>
      </c>
      <c r="L28" s="169" t="s">
        <v>123</v>
      </c>
      <c r="M28" s="105">
        <v>333</v>
      </c>
      <c r="N28" s="107">
        <v>315</v>
      </c>
      <c r="O28" s="58"/>
      <c r="P28" s="110">
        <v>289</v>
      </c>
      <c r="Q28" s="56"/>
      <c r="S28" s="179"/>
      <c r="T28" s="175">
        <f>T27+U27</f>
        <v>5694</v>
      </c>
      <c r="U28" s="176"/>
      <c r="V28" s="109"/>
      <c r="W28" s="175">
        <f>W27+X27</f>
        <v>151</v>
      </c>
      <c r="X28" s="176"/>
      <c r="Y28" s="109"/>
      <c r="Z28" s="175">
        <f>SUM(Z27:AA27)</f>
        <v>5845</v>
      </c>
      <c r="AA28" s="176"/>
      <c r="AB28" s="141"/>
    </row>
    <row r="29" spans="2:28" ht="15" customHeight="1" thickBot="1">
      <c r="B29" s="15" t="s">
        <v>15</v>
      </c>
      <c r="C29" s="96">
        <f t="shared" si="0"/>
        <v>11</v>
      </c>
      <c r="D29" s="96">
        <f t="shared" si="0"/>
        <v>7</v>
      </c>
      <c r="E29" s="96">
        <f t="shared" si="0"/>
        <v>17</v>
      </c>
      <c r="F29" s="97">
        <f t="shared" si="2"/>
        <v>24</v>
      </c>
      <c r="G29" s="59" t="s">
        <v>4</v>
      </c>
      <c r="H29" s="72">
        <f>F29-'１月'!F29</f>
        <v>4</v>
      </c>
      <c r="I29" s="60" t="s">
        <v>5</v>
      </c>
      <c r="J29" s="34" t="str">
        <f t="shared" si="1"/>
        <v>↑</v>
      </c>
      <c r="L29" s="173"/>
      <c r="M29" s="175">
        <f>M28+N28</f>
        <v>648</v>
      </c>
      <c r="N29" s="176"/>
      <c r="O29" s="31" t="s">
        <v>4</v>
      </c>
      <c r="P29" s="145"/>
      <c r="Q29" s="50" t="s">
        <v>5</v>
      </c>
      <c r="S29" s="177" t="s">
        <v>127</v>
      </c>
      <c r="T29" s="105">
        <v>1001</v>
      </c>
      <c r="U29" s="107">
        <v>991</v>
      </c>
      <c r="V29" s="110">
        <v>661</v>
      </c>
      <c r="W29" s="105">
        <v>3</v>
      </c>
      <c r="X29" s="107">
        <v>4</v>
      </c>
      <c r="Y29" s="110">
        <v>7</v>
      </c>
      <c r="Z29" s="105">
        <f>T29+W29</f>
        <v>1004</v>
      </c>
      <c r="AA29" s="107">
        <f>U29+X29</f>
        <v>995</v>
      </c>
      <c r="AB29" s="142">
        <v>665</v>
      </c>
    </row>
    <row r="30" spans="2:28" ht="15" customHeight="1" thickBot="1">
      <c r="B30" s="10"/>
      <c r="C30" s="44"/>
      <c r="H30" s="63"/>
      <c r="L30" s="169" t="s">
        <v>124</v>
      </c>
      <c r="M30" s="105">
        <v>1248</v>
      </c>
      <c r="N30" s="107">
        <v>1264</v>
      </c>
      <c r="O30" s="58"/>
      <c r="P30" s="110">
        <v>1026</v>
      </c>
      <c r="Q30" s="56"/>
      <c r="S30" s="179"/>
      <c r="T30" s="175">
        <f>T29+U29</f>
        <v>1992</v>
      </c>
      <c r="U30" s="176"/>
      <c r="V30" s="109"/>
      <c r="W30" s="175">
        <f>W29+X29</f>
        <v>7</v>
      </c>
      <c r="X30" s="176"/>
      <c r="Y30" s="109"/>
      <c r="Z30" s="175">
        <f>SUM(Z29:AA29)</f>
        <v>1999</v>
      </c>
      <c r="AA30" s="176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3"/>
      <c r="M31" s="175">
        <f>M30+N30</f>
        <v>2512</v>
      </c>
      <c r="N31" s="176"/>
      <c r="O31" s="31" t="s">
        <v>4</v>
      </c>
      <c r="P31" s="109"/>
      <c r="Q31" s="50" t="s">
        <v>5</v>
      </c>
      <c r="S31" s="177" t="s">
        <v>128</v>
      </c>
      <c r="T31" s="105">
        <v>147</v>
      </c>
      <c r="U31" s="107">
        <v>136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147</v>
      </c>
      <c r="AA31" s="107">
        <f>U31+X31</f>
        <v>136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23</v>
      </c>
      <c r="E32" s="103">
        <v>15</v>
      </c>
      <c r="F32" s="93">
        <f aca="true" t="shared" si="3" ref="F32:F37">SUM(D32:E32)</f>
        <v>38</v>
      </c>
      <c r="G32" s="47" t="s">
        <v>4</v>
      </c>
      <c r="H32" s="68">
        <f>F32-'１月'!F32</f>
        <v>0</v>
      </c>
      <c r="I32" s="48" t="s">
        <v>5</v>
      </c>
      <c r="J32" s="34">
        <f aca="true" t="shared" si="4" ref="J32:J38">IF(H32=0,"",IF(H32&gt;0,"↑","↓"))</f>
      </c>
      <c r="L32" s="169" t="s">
        <v>125</v>
      </c>
      <c r="M32" s="105">
        <v>1287</v>
      </c>
      <c r="N32" s="107">
        <v>1329</v>
      </c>
      <c r="O32" s="58"/>
      <c r="P32" s="110">
        <v>933</v>
      </c>
      <c r="Q32" s="56"/>
      <c r="S32" s="179"/>
      <c r="T32" s="175">
        <f>T31+U31</f>
        <v>283</v>
      </c>
      <c r="U32" s="176"/>
      <c r="V32" s="109"/>
      <c r="W32" s="175">
        <f>W31+X31</f>
        <v>0</v>
      </c>
      <c r="X32" s="176"/>
      <c r="Y32" s="109"/>
      <c r="Z32" s="175">
        <f>SUM(Z31:AA31)</f>
        <v>283</v>
      </c>
      <c r="AA32" s="176"/>
      <c r="AB32" s="141"/>
    </row>
    <row r="33" spans="2:28" ht="15" customHeight="1">
      <c r="B33" s="13" t="s">
        <v>10</v>
      </c>
      <c r="C33" s="103">
        <v>14</v>
      </c>
      <c r="D33" s="103">
        <v>24</v>
      </c>
      <c r="E33" s="103">
        <v>20</v>
      </c>
      <c r="F33" s="93">
        <f t="shared" si="3"/>
        <v>44</v>
      </c>
      <c r="G33" s="47" t="s">
        <v>4</v>
      </c>
      <c r="H33" s="68">
        <f>F33-'１月'!F33</f>
        <v>17</v>
      </c>
      <c r="I33" s="48" t="s">
        <v>5</v>
      </c>
      <c r="J33" s="34" t="str">
        <f t="shared" si="4"/>
        <v>↑</v>
      </c>
      <c r="L33" s="173"/>
      <c r="M33" s="175">
        <f>M32+N32</f>
        <v>2616</v>
      </c>
      <c r="N33" s="176"/>
      <c r="O33" s="31" t="s">
        <v>4</v>
      </c>
      <c r="P33" s="109"/>
      <c r="Q33" s="50" t="s">
        <v>5</v>
      </c>
      <c r="S33" s="177" t="s">
        <v>129</v>
      </c>
      <c r="T33" s="105">
        <v>177</v>
      </c>
      <c r="U33" s="107">
        <v>191</v>
      </c>
      <c r="V33" s="110">
        <v>103</v>
      </c>
      <c r="W33" s="105">
        <v>10</v>
      </c>
      <c r="X33" s="107">
        <v>6</v>
      </c>
      <c r="Y33" s="110">
        <v>16</v>
      </c>
      <c r="Z33" s="105">
        <f>T33+W33</f>
        <v>187</v>
      </c>
      <c r="AA33" s="107">
        <f>U33+X33</f>
        <v>197</v>
      </c>
      <c r="AB33" s="142">
        <v>119</v>
      </c>
    </row>
    <row r="34" spans="2:28" ht="15" customHeight="1">
      <c r="B34" s="13" t="s">
        <v>11</v>
      </c>
      <c r="C34" s="103">
        <v>74</v>
      </c>
      <c r="D34" s="103">
        <v>75</v>
      </c>
      <c r="E34" s="103">
        <v>60</v>
      </c>
      <c r="F34" s="93">
        <f t="shared" si="3"/>
        <v>135</v>
      </c>
      <c r="G34" s="47" t="s">
        <v>4</v>
      </c>
      <c r="H34" s="68">
        <f>F34-'１月'!F34</f>
        <v>-9</v>
      </c>
      <c r="I34" s="48" t="s">
        <v>5</v>
      </c>
      <c r="J34" s="34" t="str">
        <f t="shared" si="4"/>
        <v>↓</v>
      </c>
      <c r="L34" s="169" t="s">
        <v>126</v>
      </c>
      <c r="M34" s="105">
        <v>359</v>
      </c>
      <c r="N34" s="107">
        <v>358</v>
      </c>
      <c r="O34" s="58"/>
      <c r="P34" s="110">
        <v>272</v>
      </c>
      <c r="Q34" s="56"/>
      <c r="S34" s="179"/>
      <c r="T34" s="175">
        <f>T33+U33</f>
        <v>368</v>
      </c>
      <c r="U34" s="176"/>
      <c r="V34" s="109"/>
      <c r="W34" s="175">
        <f>W33+X33</f>
        <v>16</v>
      </c>
      <c r="X34" s="176"/>
      <c r="Y34" s="109"/>
      <c r="Z34" s="175">
        <f>SUM(Z33:AA33)</f>
        <v>384</v>
      </c>
      <c r="AA34" s="176"/>
      <c r="AB34" s="141"/>
    </row>
    <row r="35" spans="2:28" ht="15" customHeight="1">
      <c r="B35" s="13" t="s">
        <v>12</v>
      </c>
      <c r="C35" s="103">
        <v>43</v>
      </c>
      <c r="D35" s="103">
        <v>58</v>
      </c>
      <c r="E35" s="103">
        <v>38</v>
      </c>
      <c r="F35" s="93">
        <f t="shared" si="3"/>
        <v>96</v>
      </c>
      <c r="G35" s="47" t="s">
        <v>4</v>
      </c>
      <c r="H35" s="68">
        <f>F35-'１月'!F35</f>
        <v>-16</v>
      </c>
      <c r="I35" s="48" t="s">
        <v>5</v>
      </c>
      <c r="J35" s="34" t="str">
        <f t="shared" si="4"/>
        <v>↓</v>
      </c>
      <c r="L35" s="173"/>
      <c r="M35" s="175">
        <f>M34+N34</f>
        <v>717</v>
      </c>
      <c r="N35" s="176"/>
      <c r="O35" s="31" t="s">
        <v>4</v>
      </c>
      <c r="P35" s="109"/>
      <c r="Q35" s="50" t="s">
        <v>5</v>
      </c>
      <c r="S35" s="177" t="s">
        <v>130</v>
      </c>
      <c r="T35" s="105">
        <v>916</v>
      </c>
      <c r="U35" s="107">
        <v>912</v>
      </c>
      <c r="V35" s="110">
        <v>640</v>
      </c>
      <c r="W35" s="105">
        <v>141</v>
      </c>
      <c r="X35" s="107">
        <v>115</v>
      </c>
      <c r="Y35" s="110">
        <v>149</v>
      </c>
      <c r="Z35" s="105">
        <f>T35+W35</f>
        <v>1057</v>
      </c>
      <c r="AA35" s="107">
        <f>U35+X35</f>
        <v>1027</v>
      </c>
      <c r="AB35" s="142">
        <v>776</v>
      </c>
    </row>
    <row r="36" spans="2:28" ht="15" customHeight="1">
      <c r="B36" s="13" t="s">
        <v>13</v>
      </c>
      <c r="C36" s="103">
        <v>9</v>
      </c>
      <c r="D36" s="103">
        <v>0</v>
      </c>
      <c r="E36" s="103">
        <v>0</v>
      </c>
      <c r="F36" s="93">
        <f t="shared" si="3"/>
        <v>0</v>
      </c>
      <c r="G36" s="47" t="s">
        <v>4</v>
      </c>
      <c r="H36" s="68">
        <f>F36-'１月'!F36</f>
        <v>0</v>
      </c>
      <c r="I36" s="48" t="s">
        <v>5</v>
      </c>
      <c r="J36" s="34">
        <f t="shared" si="4"/>
      </c>
      <c r="L36" s="169" t="s">
        <v>127</v>
      </c>
      <c r="M36" s="105">
        <v>1004</v>
      </c>
      <c r="N36" s="107">
        <v>995</v>
      </c>
      <c r="O36" s="58"/>
      <c r="P36" s="110">
        <v>665</v>
      </c>
      <c r="Q36" s="56"/>
      <c r="S36" s="179"/>
      <c r="T36" s="175">
        <f>T35+U35</f>
        <v>1828</v>
      </c>
      <c r="U36" s="176"/>
      <c r="V36" s="109"/>
      <c r="W36" s="175">
        <f>W35+X35</f>
        <v>256</v>
      </c>
      <c r="X36" s="176"/>
      <c r="Y36" s="109"/>
      <c r="Z36" s="175">
        <f>SUM(Z35:AA35)</f>
        <v>2084</v>
      </c>
      <c r="AA36" s="176"/>
      <c r="AB36" s="141"/>
    </row>
    <row r="37" spans="2:28" ht="15" customHeight="1" thickBot="1">
      <c r="B37" s="14" t="s">
        <v>14</v>
      </c>
      <c r="C37" s="104">
        <v>4</v>
      </c>
      <c r="D37" s="104">
        <v>0</v>
      </c>
      <c r="E37" s="104">
        <v>0</v>
      </c>
      <c r="F37" s="95">
        <f t="shared" si="3"/>
        <v>0</v>
      </c>
      <c r="G37" s="57" t="s">
        <v>4</v>
      </c>
      <c r="H37" s="71">
        <f>F37-'１月'!F37</f>
        <v>-1</v>
      </c>
      <c r="I37" s="51" t="s">
        <v>5</v>
      </c>
      <c r="J37" s="34" t="str">
        <f t="shared" si="4"/>
        <v>↓</v>
      </c>
      <c r="L37" s="173"/>
      <c r="M37" s="175">
        <f>M36+N36</f>
        <v>1999</v>
      </c>
      <c r="N37" s="176"/>
      <c r="O37" s="31" t="s">
        <v>4</v>
      </c>
      <c r="P37" s="109"/>
      <c r="Q37" s="50" t="s">
        <v>5</v>
      </c>
      <c r="S37" s="177" t="s">
        <v>156</v>
      </c>
      <c r="T37" s="105">
        <v>335</v>
      </c>
      <c r="U37" s="107">
        <v>340</v>
      </c>
      <c r="V37" s="110">
        <v>240</v>
      </c>
      <c r="W37" s="105">
        <v>6</v>
      </c>
      <c r="X37" s="107">
        <v>1</v>
      </c>
      <c r="Y37" s="110">
        <v>7</v>
      </c>
      <c r="Z37" s="105">
        <f>T37+W37</f>
        <v>341</v>
      </c>
      <c r="AA37" s="107">
        <f>U37+X37</f>
        <v>341</v>
      </c>
      <c r="AB37" s="142">
        <v>246</v>
      </c>
    </row>
    <row r="38" spans="2:28" ht="15" customHeight="1" thickBot="1">
      <c r="B38" s="15" t="s">
        <v>15</v>
      </c>
      <c r="C38" s="96">
        <v>22</v>
      </c>
      <c r="D38" s="96">
        <v>16</v>
      </c>
      <c r="E38" s="96">
        <v>17</v>
      </c>
      <c r="F38" s="96">
        <f>F32-F33+F34-F35+F36-F37</f>
        <v>33</v>
      </c>
      <c r="G38" s="61" t="s">
        <v>4</v>
      </c>
      <c r="H38" s="72">
        <f>F38-'１月'!F38</f>
        <v>-9</v>
      </c>
      <c r="I38" s="60" t="s">
        <v>5</v>
      </c>
      <c r="J38" s="34" t="str">
        <f t="shared" si="4"/>
        <v>↓</v>
      </c>
      <c r="L38" s="169" t="s">
        <v>128</v>
      </c>
      <c r="M38" s="105">
        <v>143</v>
      </c>
      <c r="N38" s="107">
        <v>133</v>
      </c>
      <c r="O38" s="58"/>
      <c r="P38" s="110">
        <v>90</v>
      </c>
      <c r="Q38" s="56"/>
      <c r="S38" s="179"/>
      <c r="T38" s="175">
        <f>T37+U37</f>
        <v>675</v>
      </c>
      <c r="U38" s="176"/>
      <c r="V38" s="109"/>
      <c r="W38" s="175">
        <f>W37+X37</f>
        <v>7</v>
      </c>
      <c r="X38" s="176"/>
      <c r="Y38" s="109"/>
      <c r="Z38" s="175">
        <f>SUM(Z37:AA37)</f>
        <v>682</v>
      </c>
      <c r="AA38" s="176"/>
      <c r="AB38" s="141"/>
    </row>
    <row r="39" spans="2:28" ht="15" customHeight="1" thickBot="1">
      <c r="B39" s="10"/>
      <c r="C39" s="44"/>
      <c r="H39" s="63"/>
      <c r="L39" s="173"/>
      <c r="M39" s="175">
        <f>M38+N38</f>
        <v>276</v>
      </c>
      <c r="N39" s="176"/>
      <c r="O39" s="31" t="s">
        <v>4</v>
      </c>
      <c r="P39" s="109"/>
      <c r="Q39" s="50" t="s">
        <v>5</v>
      </c>
      <c r="S39" s="177" t="s">
        <v>132</v>
      </c>
      <c r="T39" s="105">
        <v>179</v>
      </c>
      <c r="U39" s="107">
        <v>189</v>
      </c>
      <c r="V39" s="110">
        <v>118</v>
      </c>
      <c r="W39" s="105">
        <v>9</v>
      </c>
      <c r="X39" s="107">
        <v>0</v>
      </c>
      <c r="Y39" s="110">
        <v>9</v>
      </c>
      <c r="Z39" s="105">
        <f>T39+W39</f>
        <v>188</v>
      </c>
      <c r="AA39" s="107">
        <f>U39+X39</f>
        <v>189</v>
      </c>
      <c r="AB39" s="142">
        <v>127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9" t="s">
        <v>129</v>
      </c>
      <c r="M40" s="105">
        <v>187</v>
      </c>
      <c r="N40" s="107">
        <v>197</v>
      </c>
      <c r="O40" s="58"/>
      <c r="P40" s="110">
        <v>119</v>
      </c>
      <c r="Q40" s="56"/>
      <c r="S40" s="179"/>
      <c r="T40" s="175">
        <f>T39+U39</f>
        <v>368</v>
      </c>
      <c r="U40" s="176"/>
      <c r="V40" s="109"/>
      <c r="W40" s="175">
        <f>W39+X39</f>
        <v>9</v>
      </c>
      <c r="X40" s="176"/>
      <c r="Y40" s="109"/>
      <c r="Z40" s="175">
        <f>SUM(Z39:AA39)</f>
        <v>377</v>
      </c>
      <c r="AA40" s="176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 aca="true" t="shared" si="5" ref="F41:F46">SUM(D41:E41)</f>
        <v>0</v>
      </c>
      <c r="G41" s="47" t="s">
        <v>4</v>
      </c>
      <c r="H41" s="68">
        <f>F41-'１月'!F41</f>
        <v>0</v>
      </c>
      <c r="I41" s="48" t="s">
        <v>5</v>
      </c>
      <c r="J41" s="34">
        <f aca="true" t="shared" si="6" ref="J41:J47">IF(H41=0,"",IF(H41&gt;0,"↑","↓"))</f>
      </c>
      <c r="L41" s="173"/>
      <c r="M41" s="175">
        <f>M40+N40</f>
        <v>384</v>
      </c>
      <c r="N41" s="176"/>
      <c r="O41" s="31" t="s">
        <v>4</v>
      </c>
      <c r="P41" s="109"/>
      <c r="Q41" s="50" t="s">
        <v>5</v>
      </c>
      <c r="S41" s="177" t="s">
        <v>133</v>
      </c>
      <c r="T41" s="105">
        <v>109</v>
      </c>
      <c r="U41" s="107">
        <v>95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109</v>
      </c>
      <c r="AA41" s="107">
        <f>U41+X41</f>
        <v>95</v>
      </c>
      <c r="AB41" s="142">
        <v>61</v>
      </c>
    </row>
    <row r="42" spans="2:28" ht="15" customHeight="1">
      <c r="B42" s="13" t="s">
        <v>10</v>
      </c>
      <c r="C42" s="103">
        <v>1</v>
      </c>
      <c r="D42" s="103">
        <v>1</v>
      </c>
      <c r="E42" s="103">
        <v>0</v>
      </c>
      <c r="F42" s="93">
        <f t="shared" si="5"/>
        <v>1</v>
      </c>
      <c r="G42" s="47" t="s">
        <v>4</v>
      </c>
      <c r="H42" s="68">
        <f>F42-'１月'!F42</f>
        <v>1</v>
      </c>
      <c r="I42" s="48" t="s">
        <v>5</v>
      </c>
      <c r="J42" s="34" t="str">
        <f t="shared" si="6"/>
        <v>↑</v>
      </c>
      <c r="L42" s="169" t="s">
        <v>130</v>
      </c>
      <c r="M42" s="105">
        <v>1057</v>
      </c>
      <c r="N42" s="107">
        <v>1027</v>
      </c>
      <c r="O42" s="58"/>
      <c r="P42" s="110">
        <v>776</v>
      </c>
      <c r="Q42" s="56"/>
      <c r="S42" s="179"/>
      <c r="T42" s="175">
        <f>T41+U41</f>
        <v>204</v>
      </c>
      <c r="U42" s="176"/>
      <c r="V42" s="109"/>
      <c r="W42" s="175">
        <f>W41+X41</f>
        <v>0</v>
      </c>
      <c r="X42" s="176"/>
      <c r="Y42" s="109"/>
      <c r="Z42" s="175">
        <f>SUM(Z41:AA41)</f>
        <v>204</v>
      </c>
      <c r="AA42" s="176"/>
      <c r="AB42" s="141"/>
    </row>
    <row r="43" spans="2:28" ht="15" customHeight="1">
      <c r="B43" s="13" t="s">
        <v>11</v>
      </c>
      <c r="C43" s="103">
        <v>15</v>
      </c>
      <c r="D43" s="103">
        <v>10</v>
      </c>
      <c r="E43" s="103">
        <v>9</v>
      </c>
      <c r="F43" s="93">
        <f t="shared" si="5"/>
        <v>19</v>
      </c>
      <c r="G43" s="47" t="s">
        <v>4</v>
      </c>
      <c r="H43" s="68">
        <f>F43-'１月'!F43</f>
        <v>2</v>
      </c>
      <c r="I43" s="48" t="s">
        <v>5</v>
      </c>
      <c r="J43" s="34" t="str">
        <f t="shared" si="6"/>
        <v>↑</v>
      </c>
      <c r="L43" s="173"/>
      <c r="M43" s="175">
        <f>M42+N42</f>
        <v>2084</v>
      </c>
      <c r="N43" s="176"/>
      <c r="O43" s="31" t="s">
        <v>4</v>
      </c>
      <c r="P43" s="109"/>
      <c r="Q43" s="50" t="s">
        <v>5</v>
      </c>
      <c r="S43" s="177" t="s">
        <v>134</v>
      </c>
      <c r="T43" s="98">
        <v>20834</v>
      </c>
      <c r="U43" s="99">
        <v>20224</v>
      </c>
      <c r="V43" s="100">
        <v>15447</v>
      </c>
      <c r="W43" s="98">
        <v>721</v>
      </c>
      <c r="X43" s="99">
        <v>623</v>
      </c>
      <c r="Y43" s="100">
        <v>984</v>
      </c>
      <c r="Z43" s="98">
        <f>Z7+Z9+Z11+Z13+Z15+Z17+Z19+Z21+Z23+Z25+Z27+Z29+Z31+Z33+Z35+Z37+Z39+Z41</f>
        <v>21555</v>
      </c>
      <c r="AA43" s="99">
        <f>AA7+AA9+AA11+AA13+AA15+AA17+AA19+AA21+AA23+AA25+AA27+AA29+AA31+AA33+AA35+AA37+AA39+AA41</f>
        <v>20847</v>
      </c>
      <c r="AB43" s="143">
        <v>16288</v>
      </c>
    </row>
    <row r="44" spans="2:28" ht="15" customHeight="1" thickBot="1">
      <c r="B44" s="13" t="s">
        <v>12</v>
      </c>
      <c r="C44" s="103">
        <v>24</v>
      </c>
      <c r="D44" s="103">
        <v>18</v>
      </c>
      <c r="E44" s="103">
        <v>9</v>
      </c>
      <c r="F44" s="93">
        <f t="shared" si="5"/>
        <v>27</v>
      </c>
      <c r="G44" s="47" t="s">
        <v>4</v>
      </c>
      <c r="H44" s="68">
        <f>F44-'１月'!F44</f>
        <v>-9</v>
      </c>
      <c r="I44" s="48" t="s">
        <v>5</v>
      </c>
      <c r="J44" s="34" t="str">
        <f t="shared" si="6"/>
        <v>↓</v>
      </c>
      <c r="L44" s="169" t="s">
        <v>131</v>
      </c>
      <c r="M44" s="105">
        <v>341</v>
      </c>
      <c r="N44" s="107">
        <v>341</v>
      </c>
      <c r="O44" s="58"/>
      <c r="P44" s="108">
        <v>246</v>
      </c>
      <c r="Q44" s="56"/>
      <c r="S44" s="178"/>
      <c r="T44" s="171">
        <f>T43+U43</f>
        <v>41058</v>
      </c>
      <c r="U44" s="172"/>
      <c r="V44" s="101"/>
      <c r="W44" s="171">
        <f>W43+X43</f>
        <v>1344</v>
      </c>
      <c r="X44" s="172"/>
      <c r="Y44" s="101"/>
      <c r="Z44" s="171">
        <f>SUM(Z43:AA43)</f>
        <v>42402</v>
      </c>
      <c r="AA44" s="172"/>
      <c r="AB44" s="144"/>
    </row>
    <row r="45" spans="2:17" ht="15" customHeight="1">
      <c r="B45" s="13" t="s">
        <v>13</v>
      </c>
      <c r="C45" s="103">
        <v>2</v>
      </c>
      <c r="D45" s="103">
        <v>1</v>
      </c>
      <c r="E45" s="103">
        <v>0</v>
      </c>
      <c r="F45" s="93">
        <f t="shared" si="5"/>
        <v>1</v>
      </c>
      <c r="G45" s="47" t="s">
        <v>4</v>
      </c>
      <c r="H45" s="68">
        <f>F45-'１月'!F45</f>
        <v>1</v>
      </c>
      <c r="I45" s="48" t="s">
        <v>5</v>
      </c>
      <c r="J45" s="34" t="str">
        <f t="shared" si="6"/>
        <v>↑</v>
      </c>
      <c r="L45" s="173"/>
      <c r="M45" s="175">
        <f>M44+N44</f>
        <v>682</v>
      </c>
      <c r="N45" s="176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3</v>
      </c>
      <c r="D46" s="104">
        <v>1</v>
      </c>
      <c r="E46" s="104">
        <v>0</v>
      </c>
      <c r="F46" s="95">
        <f t="shared" si="5"/>
        <v>1</v>
      </c>
      <c r="G46" s="57" t="s">
        <v>4</v>
      </c>
      <c r="H46" s="71">
        <f>F46-'１月'!F46</f>
        <v>-2</v>
      </c>
      <c r="I46" s="51" t="s">
        <v>5</v>
      </c>
      <c r="J46" s="34" t="str">
        <f t="shared" si="6"/>
        <v>↓</v>
      </c>
      <c r="L46" s="169" t="s">
        <v>132</v>
      </c>
      <c r="M46" s="105">
        <v>188</v>
      </c>
      <c r="N46" s="107">
        <v>189</v>
      </c>
      <c r="O46" s="58"/>
      <c r="P46" s="110">
        <v>127</v>
      </c>
      <c r="Q46" s="56"/>
      <c r="T46" s="174" t="s">
        <v>184</v>
      </c>
      <c r="U46" s="174"/>
      <c r="V46" s="174"/>
      <c r="W46" s="174"/>
      <c r="X46" s="174"/>
      <c r="Y46" s="174"/>
      <c r="Z46" s="174"/>
      <c r="AA46" s="174"/>
    </row>
    <row r="47" spans="2:27" ht="15" customHeight="1" thickBot="1">
      <c r="B47" s="15" t="s">
        <v>15</v>
      </c>
      <c r="C47" s="96">
        <v>-11</v>
      </c>
      <c r="D47" s="96">
        <v>-9</v>
      </c>
      <c r="E47" s="96">
        <v>0</v>
      </c>
      <c r="F47" s="96">
        <f>F41-F42+F43-F44+F45-F46</f>
        <v>-9</v>
      </c>
      <c r="G47" s="61" t="s">
        <v>4</v>
      </c>
      <c r="H47" s="72">
        <f>F47-'１月'!F47</f>
        <v>13</v>
      </c>
      <c r="I47" s="60" t="s">
        <v>5</v>
      </c>
      <c r="J47" s="34" t="str">
        <f t="shared" si="6"/>
        <v>↑</v>
      </c>
      <c r="L47" s="173"/>
      <c r="M47" s="175">
        <f>M46+N46</f>
        <v>377</v>
      </c>
      <c r="N47" s="176"/>
      <c r="O47" s="31" t="s">
        <v>4</v>
      </c>
      <c r="P47" s="109"/>
      <c r="Q47" s="50" t="s">
        <v>5</v>
      </c>
      <c r="T47" s="174"/>
      <c r="U47" s="174"/>
      <c r="V47" s="174"/>
      <c r="W47" s="174"/>
      <c r="X47" s="174"/>
      <c r="Y47" s="174"/>
      <c r="Z47" s="174"/>
      <c r="AA47" s="174"/>
    </row>
    <row r="48" spans="12:27" ht="15" customHeight="1">
      <c r="L48" s="169" t="s">
        <v>133</v>
      </c>
      <c r="M48" s="105">
        <v>109</v>
      </c>
      <c r="N48" s="107">
        <v>95</v>
      </c>
      <c r="O48" s="58"/>
      <c r="P48" s="110">
        <v>61</v>
      </c>
      <c r="Q48" s="56"/>
      <c r="T48" s="174"/>
      <c r="U48" s="174"/>
      <c r="V48" s="174"/>
      <c r="W48" s="174"/>
      <c r="X48" s="174"/>
      <c r="Y48" s="174"/>
      <c r="Z48" s="174"/>
      <c r="AA48" s="174"/>
    </row>
    <row r="49" spans="12:17" ht="15" customHeight="1">
      <c r="L49" s="173"/>
      <c r="M49" s="175">
        <f>M48+N48</f>
        <v>204</v>
      </c>
      <c r="N49" s="176"/>
      <c r="O49" s="31" t="s">
        <v>4</v>
      </c>
      <c r="P49" s="109"/>
      <c r="Q49" s="50" t="s">
        <v>5</v>
      </c>
    </row>
    <row r="50" spans="12:17" ht="15" customHeight="1">
      <c r="L50" s="169" t="s">
        <v>135</v>
      </c>
      <c r="M50" s="105">
        <v>408</v>
      </c>
      <c r="N50" s="107">
        <v>375</v>
      </c>
      <c r="O50" s="58"/>
      <c r="P50" s="110">
        <v>220</v>
      </c>
      <c r="Q50" s="56"/>
    </row>
    <row r="51" spans="12:17" ht="15" customHeight="1">
      <c r="L51" s="173"/>
      <c r="M51" s="175">
        <f>M50+N50</f>
        <v>783</v>
      </c>
      <c r="N51" s="176"/>
      <c r="O51" s="31" t="s">
        <v>4</v>
      </c>
      <c r="P51" s="109"/>
      <c r="Q51" s="50" t="s">
        <v>5</v>
      </c>
    </row>
    <row r="52" spans="12:17" ht="15" customHeight="1">
      <c r="L52" s="169" t="s">
        <v>134</v>
      </c>
      <c r="M52" s="98">
        <v>21555</v>
      </c>
      <c r="N52" s="99">
        <v>20847</v>
      </c>
      <c r="O52" s="58"/>
      <c r="P52" s="147">
        <v>16288</v>
      </c>
      <c r="Q52" s="56"/>
    </row>
    <row r="53" spans="12:17" ht="15" customHeight="1" thickBot="1">
      <c r="L53" s="170"/>
      <c r="M53" s="171">
        <f>M52+N52</f>
        <v>42402</v>
      </c>
      <c r="N53" s="172"/>
      <c r="O53" s="62" t="s">
        <v>4</v>
      </c>
      <c r="P53" s="101"/>
      <c r="Q53" s="42" t="s">
        <v>5</v>
      </c>
    </row>
  </sheetData>
  <sheetProtection/>
  <mergeCells count="144">
    <mergeCell ref="T42:U42"/>
    <mergeCell ref="W42:X42"/>
    <mergeCell ref="Z42:AA42"/>
    <mergeCell ref="S43:S44"/>
    <mergeCell ref="T44:U44"/>
    <mergeCell ref="W44:X44"/>
    <mergeCell ref="Z44:AA44"/>
    <mergeCell ref="T46:AA48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S33:S34"/>
    <mergeCell ref="T34:U34"/>
    <mergeCell ref="W34:X34"/>
    <mergeCell ref="Z34:AA34"/>
    <mergeCell ref="S35:S36"/>
    <mergeCell ref="T36:U36"/>
    <mergeCell ref="W36:X36"/>
    <mergeCell ref="Z36:AA36"/>
    <mergeCell ref="S29:S30"/>
    <mergeCell ref="T30:U30"/>
    <mergeCell ref="W30:X30"/>
    <mergeCell ref="Z30:AA30"/>
    <mergeCell ref="S31:S32"/>
    <mergeCell ref="T32:U32"/>
    <mergeCell ref="W32:X32"/>
    <mergeCell ref="Z32:AA32"/>
    <mergeCell ref="S25:S26"/>
    <mergeCell ref="T26:U26"/>
    <mergeCell ref="W26:X26"/>
    <mergeCell ref="Z26:AA26"/>
    <mergeCell ref="S27:S28"/>
    <mergeCell ref="T28:U28"/>
    <mergeCell ref="W28:X28"/>
    <mergeCell ref="Z28:AA28"/>
    <mergeCell ref="S21:S22"/>
    <mergeCell ref="T22:U22"/>
    <mergeCell ref="W22:X22"/>
    <mergeCell ref="Z22:AA22"/>
    <mergeCell ref="S23:S24"/>
    <mergeCell ref="T24:U24"/>
    <mergeCell ref="W24:X24"/>
    <mergeCell ref="Z24:AA24"/>
    <mergeCell ref="S17:S18"/>
    <mergeCell ref="T18:U18"/>
    <mergeCell ref="W18:X18"/>
    <mergeCell ref="Z18:AA18"/>
    <mergeCell ref="S19:S20"/>
    <mergeCell ref="T20:U20"/>
    <mergeCell ref="W20:X20"/>
    <mergeCell ref="Z20:AA20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T4:V4"/>
    <mergeCell ref="W4:Y4"/>
    <mergeCell ref="S7:S8"/>
    <mergeCell ref="T8:U8"/>
    <mergeCell ref="W8:X8"/>
    <mergeCell ref="S11:S12"/>
    <mergeCell ref="T12:U12"/>
    <mergeCell ref="W12:X12"/>
    <mergeCell ref="L40:L41"/>
    <mergeCell ref="L42:L43"/>
    <mergeCell ref="L44:L45"/>
    <mergeCell ref="L46:L47"/>
    <mergeCell ref="M51:N51"/>
    <mergeCell ref="M45:N45"/>
    <mergeCell ref="M47:N47"/>
    <mergeCell ref="M49:N49"/>
    <mergeCell ref="M53:N53"/>
    <mergeCell ref="L6:L7"/>
    <mergeCell ref="L8:L9"/>
    <mergeCell ref="L10:L11"/>
    <mergeCell ref="L12:L13"/>
    <mergeCell ref="L14:L15"/>
    <mergeCell ref="L16:L17"/>
    <mergeCell ref="M43:N43"/>
    <mergeCell ref="L48:L49"/>
    <mergeCell ref="L50:L51"/>
    <mergeCell ref="M27:N27"/>
    <mergeCell ref="M29:N29"/>
    <mergeCell ref="M31:N31"/>
    <mergeCell ref="M41:N41"/>
    <mergeCell ref="M37:N37"/>
    <mergeCell ref="M39:N39"/>
    <mergeCell ref="M33:N33"/>
    <mergeCell ref="D12:F12"/>
    <mergeCell ref="D15:F15"/>
    <mergeCell ref="L4:L5"/>
    <mergeCell ref="M7:N7"/>
    <mergeCell ref="M9:N9"/>
    <mergeCell ref="M11:N11"/>
    <mergeCell ref="L32:L33"/>
    <mergeCell ref="L34:L35"/>
    <mergeCell ref="L52:L53"/>
    <mergeCell ref="D3:F3"/>
    <mergeCell ref="D4:F4"/>
    <mergeCell ref="D5:F5"/>
    <mergeCell ref="D6:F6"/>
    <mergeCell ref="D9:F9"/>
    <mergeCell ref="D10:F10"/>
    <mergeCell ref="D11:F11"/>
    <mergeCell ref="D16:F16"/>
    <mergeCell ref="D17:F17"/>
    <mergeCell ref="D18:F18"/>
    <mergeCell ref="L18:L19"/>
    <mergeCell ref="L36:L37"/>
    <mergeCell ref="L24:L25"/>
    <mergeCell ref="L26:L27"/>
    <mergeCell ref="L28:L29"/>
    <mergeCell ref="L20:L21"/>
    <mergeCell ref="L22:L23"/>
    <mergeCell ref="M17:N17"/>
    <mergeCell ref="M19:N19"/>
    <mergeCell ref="M13:N13"/>
    <mergeCell ref="M15:N15"/>
    <mergeCell ref="M25:N25"/>
    <mergeCell ref="L38:L39"/>
    <mergeCell ref="M35:N35"/>
    <mergeCell ref="M21:N21"/>
    <mergeCell ref="M23:N23"/>
    <mergeCell ref="L30:L3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53"/>
  <sheetViews>
    <sheetView tabSelected="1" zoomScalePageLayoutView="0" workbookViewId="0" topLeftCell="A1">
      <selection activeCell="M41" sqref="M41:N41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">
        <v>229</v>
      </c>
      <c r="C1" s="63"/>
      <c r="E1" s="64"/>
      <c r="L1" s="88" t="s">
        <v>151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03">
        <f>D9+D15</f>
        <v>42407</v>
      </c>
      <c r="E3" s="187"/>
      <c r="F3" s="188"/>
      <c r="G3" s="45" t="s">
        <v>4</v>
      </c>
      <c r="H3" s="66">
        <f>D3-'２月'!D3</f>
        <v>5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1">
        <f>D10+D16</f>
        <v>21560</v>
      </c>
      <c r="E4" s="181"/>
      <c r="F4" s="182"/>
      <c r="G4" s="47" t="s">
        <v>4</v>
      </c>
      <c r="H4" s="67">
        <f>D4-'２月'!D4</f>
        <v>5</v>
      </c>
      <c r="I4" s="48" t="s">
        <v>5</v>
      </c>
      <c r="J4" s="34" t="str">
        <f>IF(H4=0,"",IF(H4&gt;0,"↑","↓"))</f>
        <v>↑</v>
      </c>
      <c r="L4" s="189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2</v>
      </c>
      <c r="C5" s="113"/>
      <c r="D5" s="201">
        <f>D11+D17</f>
        <v>20847</v>
      </c>
      <c r="E5" s="181"/>
      <c r="F5" s="182"/>
      <c r="G5" s="49" t="s">
        <v>4</v>
      </c>
      <c r="H5" s="69">
        <f>D5-'２月'!D5</f>
        <v>0</v>
      </c>
      <c r="I5" s="50" t="s">
        <v>5</v>
      </c>
      <c r="J5" s="34">
        <f>IF(H5=0,"",IF(H5&gt;0,"↑","↓"))</f>
      </c>
      <c r="L5" s="190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95" t="s">
        <v>168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3</v>
      </c>
      <c r="C6" s="115"/>
      <c r="D6" s="202">
        <f>D12+D18</f>
        <v>16280</v>
      </c>
      <c r="E6" s="184"/>
      <c r="F6" s="185"/>
      <c r="G6" s="53" t="s">
        <v>4</v>
      </c>
      <c r="H6" s="70">
        <f>D6-'２月'!D6</f>
        <v>-8</v>
      </c>
      <c r="I6" s="54" t="s">
        <v>5</v>
      </c>
      <c r="J6" s="34" t="str">
        <f>IF(H6=0,"",IF(H6&gt;0,"↑","↓"))</f>
        <v>↓</v>
      </c>
      <c r="L6" s="169" t="s">
        <v>112</v>
      </c>
      <c r="M6" s="105">
        <v>134</v>
      </c>
      <c r="N6" s="106">
        <v>131</v>
      </c>
      <c r="O6" s="30"/>
      <c r="P6" s="108">
        <v>83</v>
      </c>
      <c r="Q6" s="56"/>
      <c r="S6" s="139"/>
      <c r="T6" s="29" t="s">
        <v>107</v>
      </c>
      <c r="U6" s="28" t="s">
        <v>108</v>
      </c>
      <c r="V6" s="196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6:28" ht="15" customHeight="1">
      <c r="F7" s="91"/>
      <c r="H7" s="64"/>
      <c r="L7" s="173"/>
      <c r="M7" s="175">
        <f>M6+N6</f>
        <v>265</v>
      </c>
      <c r="N7" s="176"/>
      <c r="O7" s="31" t="s">
        <v>4</v>
      </c>
      <c r="P7" s="109"/>
      <c r="Q7" s="50" t="s">
        <v>5</v>
      </c>
      <c r="S7" s="177" t="s">
        <v>112</v>
      </c>
      <c r="T7" s="105">
        <v>134</v>
      </c>
      <c r="U7" s="106">
        <v>130</v>
      </c>
      <c r="V7" s="108">
        <v>83</v>
      </c>
      <c r="W7" s="105">
        <v>0</v>
      </c>
      <c r="X7" s="106">
        <v>1</v>
      </c>
      <c r="Y7" s="110">
        <v>1</v>
      </c>
      <c r="Z7" s="105">
        <f>T7+W7</f>
        <v>134</v>
      </c>
      <c r="AA7" s="106">
        <f>U7+X7</f>
        <v>131</v>
      </c>
      <c r="AB7" s="140">
        <v>83</v>
      </c>
    </row>
    <row r="8" spans="2:33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9" t="s">
        <v>113</v>
      </c>
      <c r="M8" s="105">
        <v>168</v>
      </c>
      <c r="N8" s="107">
        <v>168</v>
      </c>
      <c r="O8" s="58"/>
      <c r="P8" s="110">
        <v>115</v>
      </c>
      <c r="Q8" s="56"/>
      <c r="S8" s="179"/>
      <c r="T8" s="175">
        <f>T7+U7</f>
        <v>264</v>
      </c>
      <c r="U8" s="176"/>
      <c r="V8" s="109"/>
      <c r="W8" s="175">
        <f>W7+X7</f>
        <v>1</v>
      </c>
      <c r="X8" s="176"/>
      <c r="Y8" s="109"/>
      <c r="Z8" s="175">
        <f>SUM(Z7:AA7)</f>
        <v>265</v>
      </c>
      <c r="AA8" s="176"/>
      <c r="AB8" s="141"/>
      <c r="AG8" s="102"/>
    </row>
    <row r="9" spans="2:28" ht="15" customHeight="1">
      <c r="B9" s="81" t="s">
        <v>0</v>
      </c>
      <c r="C9" s="111"/>
      <c r="D9" s="203">
        <f>D10+D11</f>
        <v>41065</v>
      </c>
      <c r="E9" s="187"/>
      <c r="F9" s="188"/>
      <c r="G9" s="45" t="s">
        <v>4</v>
      </c>
      <c r="H9" s="66">
        <f>D9-'２月'!D9</f>
        <v>7</v>
      </c>
      <c r="I9" s="46" t="s">
        <v>5</v>
      </c>
      <c r="J9" s="34" t="str">
        <f>IF(H9=0,"",IF(H9&gt;0,"↑","↓"))</f>
        <v>↑</v>
      </c>
      <c r="L9" s="173"/>
      <c r="M9" s="175">
        <f>M8+N8</f>
        <v>336</v>
      </c>
      <c r="N9" s="176"/>
      <c r="O9" s="31" t="s">
        <v>4</v>
      </c>
      <c r="P9" s="109"/>
      <c r="Q9" s="50" t="s">
        <v>5</v>
      </c>
      <c r="S9" s="177" t="s">
        <v>113</v>
      </c>
      <c r="T9" s="105">
        <v>168</v>
      </c>
      <c r="U9" s="107">
        <v>168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168</v>
      </c>
      <c r="AA9" s="107">
        <f>U9+X9</f>
        <v>168</v>
      </c>
      <c r="AB9" s="142">
        <v>115</v>
      </c>
    </row>
    <row r="10" spans="2:28" ht="15" customHeight="1">
      <c r="B10" s="112" t="s">
        <v>1</v>
      </c>
      <c r="C10" s="113"/>
      <c r="D10" s="201">
        <v>20840</v>
      </c>
      <c r="E10" s="181"/>
      <c r="F10" s="182"/>
      <c r="G10" s="47" t="s">
        <v>4</v>
      </c>
      <c r="H10" s="67">
        <f>D10-'２月'!D10</f>
        <v>6</v>
      </c>
      <c r="I10" s="48" t="s">
        <v>5</v>
      </c>
      <c r="J10" s="34" t="str">
        <f>IF(H10=0,"",IF(H10&gt;0,"↑","↓"))</f>
        <v>↑</v>
      </c>
      <c r="L10" s="169" t="s">
        <v>114</v>
      </c>
      <c r="M10" s="105">
        <v>1543</v>
      </c>
      <c r="N10" s="107">
        <v>1525</v>
      </c>
      <c r="O10" s="58"/>
      <c r="P10" s="110">
        <v>1130</v>
      </c>
      <c r="Q10" s="56"/>
      <c r="S10" s="179"/>
      <c r="T10" s="175">
        <f>T9+U9</f>
        <v>336</v>
      </c>
      <c r="U10" s="176"/>
      <c r="V10" s="109"/>
      <c r="W10" s="175">
        <f>W9+X9</f>
        <v>0</v>
      </c>
      <c r="X10" s="176"/>
      <c r="Y10" s="109"/>
      <c r="Z10" s="175">
        <f>SUM(Z9:AA9)</f>
        <v>336</v>
      </c>
      <c r="AA10" s="176"/>
      <c r="AB10" s="141"/>
    </row>
    <row r="11" spans="2:28" ht="15" customHeight="1">
      <c r="B11" s="112" t="s">
        <v>2</v>
      </c>
      <c r="C11" s="113"/>
      <c r="D11" s="201">
        <v>20225</v>
      </c>
      <c r="E11" s="181"/>
      <c r="F11" s="182"/>
      <c r="G11" s="47" t="s">
        <v>4</v>
      </c>
      <c r="H11" s="69">
        <f>D11-'２月'!D11</f>
        <v>1</v>
      </c>
      <c r="I11" s="48" t="s">
        <v>5</v>
      </c>
      <c r="J11" s="34" t="str">
        <f>IF(H11=0,"",IF(H11&gt;0,"↑","↓"))</f>
        <v>↑</v>
      </c>
      <c r="L11" s="173"/>
      <c r="M11" s="175">
        <f>M10+N10</f>
        <v>3068</v>
      </c>
      <c r="N11" s="176"/>
      <c r="O11" s="31" t="s">
        <v>4</v>
      </c>
      <c r="P11" s="109"/>
      <c r="Q11" s="50" t="s">
        <v>5</v>
      </c>
      <c r="S11" s="177" t="s">
        <v>114</v>
      </c>
      <c r="T11" s="105">
        <v>1529</v>
      </c>
      <c r="U11" s="107">
        <v>1512</v>
      </c>
      <c r="V11" s="110">
        <v>1115</v>
      </c>
      <c r="W11" s="105">
        <v>14</v>
      </c>
      <c r="X11" s="107">
        <v>13</v>
      </c>
      <c r="Y11" s="110">
        <v>22</v>
      </c>
      <c r="Z11" s="105">
        <f>T11+W11</f>
        <v>1543</v>
      </c>
      <c r="AA11" s="107">
        <f>U11+X11</f>
        <v>1525</v>
      </c>
      <c r="AB11" s="142">
        <v>1130</v>
      </c>
    </row>
    <row r="12" spans="2:28" ht="15" customHeight="1" thickBot="1">
      <c r="B12" s="114" t="s">
        <v>3</v>
      </c>
      <c r="C12" s="115"/>
      <c r="D12" s="202">
        <v>15413</v>
      </c>
      <c r="E12" s="184"/>
      <c r="F12" s="185"/>
      <c r="G12" s="53" t="s">
        <v>4</v>
      </c>
      <c r="H12" s="70">
        <f>D12-'２月'!D12</f>
        <v>-5</v>
      </c>
      <c r="I12" s="54" t="s">
        <v>5</v>
      </c>
      <c r="J12" s="34" t="str">
        <f>IF(H12=0,"",IF(H12&gt;0,"↑","↓"))</f>
        <v>↓</v>
      </c>
      <c r="L12" s="169" t="s">
        <v>115</v>
      </c>
      <c r="M12" s="105">
        <v>2423</v>
      </c>
      <c r="N12" s="107">
        <v>2350</v>
      </c>
      <c r="O12" s="58"/>
      <c r="P12" s="110">
        <v>1742</v>
      </c>
      <c r="Q12" s="56"/>
      <c r="S12" s="179"/>
      <c r="T12" s="175">
        <f>T11+U11</f>
        <v>3041</v>
      </c>
      <c r="U12" s="176"/>
      <c r="V12" s="109"/>
      <c r="W12" s="175">
        <f>W11+X11</f>
        <v>27</v>
      </c>
      <c r="X12" s="176"/>
      <c r="Y12" s="109"/>
      <c r="Z12" s="175">
        <f>SUM(Z11:AA11)</f>
        <v>3068</v>
      </c>
      <c r="AA12" s="176"/>
      <c r="AB12" s="141"/>
    </row>
    <row r="13" spans="6:28" ht="15" customHeight="1">
      <c r="F13" s="91"/>
      <c r="H13" s="64"/>
      <c r="L13" s="173"/>
      <c r="M13" s="175">
        <f>M12+N12</f>
        <v>4773</v>
      </c>
      <c r="N13" s="176"/>
      <c r="O13" s="31" t="s">
        <v>4</v>
      </c>
      <c r="P13" s="109"/>
      <c r="Q13" s="50" t="s">
        <v>5</v>
      </c>
      <c r="S13" s="177" t="s">
        <v>115</v>
      </c>
      <c r="T13" s="105">
        <v>2413</v>
      </c>
      <c r="U13" s="107">
        <v>2340</v>
      </c>
      <c r="V13" s="110">
        <v>1728</v>
      </c>
      <c r="W13" s="105">
        <v>30</v>
      </c>
      <c r="X13" s="107">
        <v>34</v>
      </c>
      <c r="Y13" s="110">
        <v>48</v>
      </c>
      <c r="Z13" s="105">
        <f>T13+W13</f>
        <v>2443</v>
      </c>
      <c r="AA13" s="107">
        <f>U13+X13</f>
        <v>2374</v>
      </c>
      <c r="AB13" s="142">
        <v>1761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9" t="s">
        <v>116</v>
      </c>
      <c r="M14" s="105">
        <v>740</v>
      </c>
      <c r="N14" s="107">
        <v>739</v>
      </c>
      <c r="O14" s="58"/>
      <c r="P14" s="110">
        <v>574</v>
      </c>
      <c r="Q14" s="56"/>
      <c r="S14" s="179"/>
      <c r="T14" s="175">
        <f>T13+U13</f>
        <v>4753</v>
      </c>
      <c r="U14" s="176"/>
      <c r="V14" s="109"/>
      <c r="W14" s="175">
        <f>W13+X13</f>
        <v>64</v>
      </c>
      <c r="X14" s="176"/>
      <c r="Y14" s="109"/>
      <c r="Z14" s="175">
        <f>SUM(Z13:AA13)</f>
        <v>4817</v>
      </c>
      <c r="AA14" s="176"/>
      <c r="AB14" s="141"/>
    </row>
    <row r="15" spans="2:28" ht="15" customHeight="1">
      <c r="B15" s="81" t="s">
        <v>0</v>
      </c>
      <c r="C15" s="111"/>
      <c r="D15" s="203">
        <f>D16+D17</f>
        <v>1342</v>
      </c>
      <c r="E15" s="187"/>
      <c r="F15" s="188"/>
      <c r="G15" s="45" t="s">
        <v>4</v>
      </c>
      <c r="H15" s="66">
        <f>D15-'２月'!D15</f>
        <v>-2</v>
      </c>
      <c r="I15" s="46" t="s">
        <v>5</v>
      </c>
      <c r="J15" s="34" t="str">
        <f>IF(H15=0,"",IF(H15&gt;0,"↑","↓"))</f>
        <v>↓</v>
      </c>
      <c r="L15" s="173"/>
      <c r="M15" s="175">
        <f>M14+N14</f>
        <v>1479</v>
      </c>
      <c r="N15" s="176"/>
      <c r="O15" s="31" t="s">
        <v>4</v>
      </c>
      <c r="P15" s="109"/>
      <c r="Q15" s="50" t="s">
        <v>5</v>
      </c>
      <c r="S15" s="177" t="s">
        <v>116</v>
      </c>
      <c r="T15" s="105">
        <v>460</v>
      </c>
      <c r="U15" s="107">
        <v>458</v>
      </c>
      <c r="V15" s="110">
        <v>357</v>
      </c>
      <c r="W15" s="105">
        <v>6</v>
      </c>
      <c r="X15" s="107">
        <v>7</v>
      </c>
      <c r="Y15" s="110">
        <v>6</v>
      </c>
      <c r="Z15" s="105">
        <f>T15+W15</f>
        <v>466</v>
      </c>
      <c r="AA15" s="107">
        <f>U15+X15</f>
        <v>465</v>
      </c>
      <c r="AB15" s="142">
        <v>360</v>
      </c>
    </row>
    <row r="16" spans="2:28" ht="15" customHeight="1">
      <c r="B16" s="112" t="s">
        <v>1</v>
      </c>
      <c r="C16" s="113"/>
      <c r="D16" s="201">
        <v>720</v>
      </c>
      <c r="E16" s="181"/>
      <c r="F16" s="182"/>
      <c r="G16" s="47" t="s">
        <v>4</v>
      </c>
      <c r="H16" s="67">
        <f>D16-'２月'!D16</f>
        <v>-1</v>
      </c>
      <c r="I16" s="48" t="s">
        <v>5</v>
      </c>
      <c r="J16" s="34" t="str">
        <f>IF(H16=0,"",IF(H16&gt;0,"↑","↓"))</f>
        <v>↓</v>
      </c>
      <c r="L16" s="169" t="s">
        <v>117</v>
      </c>
      <c r="M16" s="105">
        <v>2787</v>
      </c>
      <c r="N16" s="107">
        <v>2674</v>
      </c>
      <c r="O16" s="58"/>
      <c r="P16" s="110">
        <v>2122</v>
      </c>
      <c r="Q16" s="56"/>
      <c r="S16" s="179"/>
      <c r="T16" s="175">
        <f>T15+U15</f>
        <v>918</v>
      </c>
      <c r="U16" s="176"/>
      <c r="V16" s="109"/>
      <c r="W16" s="175">
        <f>W15+X15</f>
        <v>13</v>
      </c>
      <c r="X16" s="176"/>
      <c r="Y16" s="109"/>
      <c r="Z16" s="175">
        <f>SUM(Z15:AA15)</f>
        <v>931</v>
      </c>
      <c r="AA16" s="176"/>
      <c r="AB16" s="141"/>
    </row>
    <row r="17" spans="2:28" ht="15" customHeight="1">
      <c r="B17" s="112" t="s">
        <v>2</v>
      </c>
      <c r="C17" s="113"/>
      <c r="D17" s="201">
        <v>622</v>
      </c>
      <c r="E17" s="181"/>
      <c r="F17" s="182"/>
      <c r="G17" s="47" t="s">
        <v>4</v>
      </c>
      <c r="H17" s="69">
        <f>D17-'２月'!D17</f>
        <v>-1</v>
      </c>
      <c r="I17" s="48" t="s">
        <v>5</v>
      </c>
      <c r="J17" s="34" t="str">
        <f>IF(H17=0,"",IF(H17&gt;0,"↑","↓"))</f>
        <v>↓</v>
      </c>
      <c r="L17" s="173"/>
      <c r="M17" s="175">
        <f>M16+N16</f>
        <v>5461</v>
      </c>
      <c r="N17" s="176"/>
      <c r="O17" s="31" t="s">
        <v>4</v>
      </c>
      <c r="P17" s="109"/>
      <c r="Q17" s="50" t="s">
        <v>5</v>
      </c>
      <c r="S17" s="177" t="s">
        <v>176</v>
      </c>
      <c r="T17" s="105">
        <v>1749</v>
      </c>
      <c r="U17" s="107">
        <v>1593</v>
      </c>
      <c r="V17" s="110">
        <v>1313</v>
      </c>
      <c r="W17" s="105">
        <v>14</v>
      </c>
      <c r="X17" s="107">
        <v>25</v>
      </c>
      <c r="Y17" s="110">
        <v>28</v>
      </c>
      <c r="Z17" s="105">
        <f>T17+W17</f>
        <v>1763</v>
      </c>
      <c r="AA17" s="107">
        <f>U17+X17</f>
        <v>1618</v>
      </c>
      <c r="AB17" s="142">
        <v>1327</v>
      </c>
    </row>
    <row r="18" spans="2:28" ht="15" customHeight="1" thickBot="1">
      <c r="B18" s="114" t="s">
        <v>3</v>
      </c>
      <c r="C18" s="115"/>
      <c r="D18" s="202">
        <v>867</v>
      </c>
      <c r="E18" s="184"/>
      <c r="F18" s="185"/>
      <c r="G18" s="53" t="s">
        <v>4</v>
      </c>
      <c r="H18" s="70">
        <f>D18-'２月'!D18</f>
        <v>-3</v>
      </c>
      <c r="I18" s="54" t="s">
        <v>5</v>
      </c>
      <c r="J18" s="34" t="str">
        <f>IF(H18=0,"",IF(H18&gt;0,"↑","↓"))</f>
        <v>↓</v>
      </c>
      <c r="L18" s="169" t="s">
        <v>118</v>
      </c>
      <c r="M18" s="105">
        <v>3056</v>
      </c>
      <c r="N18" s="107">
        <v>2887</v>
      </c>
      <c r="O18" s="58"/>
      <c r="P18" s="110">
        <v>2410</v>
      </c>
      <c r="Q18" s="56"/>
      <c r="S18" s="179"/>
      <c r="T18" s="175">
        <f>T17+U17</f>
        <v>3342</v>
      </c>
      <c r="U18" s="176"/>
      <c r="V18" s="109"/>
      <c r="W18" s="175">
        <f>W17+X17</f>
        <v>39</v>
      </c>
      <c r="X18" s="176"/>
      <c r="Y18" s="109"/>
      <c r="Z18" s="175">
        <f>SUM(Z17:AA17)</f>
        <v>3381</v>
      </c>
      <c r="AA18" s="176"/>
      <c r="AB18" s="141"/>
    </row>
    <row r="19" spans="12:28" ht="15" customHeight="1">
      <c r="L19" s="173"/>
      <c r="M19" s="175">
        <f>M18+N18</f>
        <v>5943</v>
      </c>
      <c r="N19" s="176"/>
      <c r="O19" s="31" t="s">
        <v>4</v>
      </c>
      <c r="P19" s="109"/>
      <c r="Q19" s="50" t="s">
        <v>5</v>
      </c>
      <c r="S19" s="177" t="s">
        <v>177</v>
      </c>
      <c r="T19" s="105">
        <v>4844</v>
      </c>
      <c r="U19" s="107">
        <v>4694</v>
      </c>
      <c r="V19" s="110">
        <v>3660</v>
      </c>
      <c r="W19" s="105">
        <v>188</v>
      </c>
      <c r="X19" s="107">
        <v>142</v>
      </c>
      <c r="Y19" s="110">
        <v>223</v>
      </c>
      <c r="Z19" s="105">
        <f>T19+W19</f>
        <v>5032</v>
      </c>
      <c r="AA19" s="107">
        <f>U19+X19</f>
        <v>4836</v>
      </c>
      <c r="AB19" s="142">
        <v>3850</v>
      </c>
    </row>
    <row r="20" spans="2:28" ht="15" customHeight="1">
      <c r="B20" s="85" t="s">
        <v>7</v>
      </c>
      <c r="C20" s="44"/>
      <c r="H20" s="63"/>
      <c r="L20" s="169" t="s">
        <v>119</v>
      </c>
      <c r="M20" s="105">
        <v>76</v>
      </c>
      <c r="N20" s="107">
        <v>85</v>
      </c>
      <c r="O20" s="58"/>
      <c r="P20" s="110">
        <v>53</v>
      </c>
      <c r="Q20" s="56"/>
      <c r="S20" s="179"/>
      <c r="T20" s="175">
        <f>T19+U19</f>
        <v>9538</v>
      </c>
      <c r="U20" s="176"/>
      <c r="V20" s="109"/>
      <c r="W20" s="175">
        <f>W19+X19</f>
        <v>330</v>
      </c>
      <c r="X20" s="176"/>
      <c r="Y20" s="109"/>
      <c r="Z20" s="175">
        <f>SUM(Z19:AA19)</f>
        <v>9868</v>
      </c>
      <c r="AA20" s="176"/>
      <c r="AB20" s="141"/>
    </row>
    <row r="21" spans="3:28" ht="15" customHeight="1" thickBot="1">
      <c r="C21" s="44"/>
      <c r="H21" s="63"/>
      <c r="L21" s="173"/>
      <c r="M21" s="175">
        <f>M20+N20</f>
        <v>161</v>
      </c>
      <c r="N21" s="176"/>
      <c r="O21" s="31" t="s">
        <v>4</v>
      </c>
      <c r="P21" s="109"/>
      <c r="Q21" s="50" t="s">
        <v>5</v>
      </c>
      <c r="S21" s="177" t="s">
        <v>120</v>
      </c>
      <c r="T21" s="105">
        <v>1451</v>
      </c>
      <c r="U21" s="107">
        <v>1350</v>
      </c>
      <c r="V21" s="110">
        <v>1071</v>
      </c>
      <c r="W21" s="105">
        <v>62</v>
      </c>
      <c r="X21" s="107">
        <v>60</v>
      </c>
      <c r="Y21" s="110">
        <v>82</v>
      </c>
      <c r="Z21" s="105">
        <f>T21+W21</f>
        <v>1513</v>
      </c>
      <c r="AA21" s="107">
        <f>U21+X21</f>
        <v>1410</v>
      </c>
      <c r="AB21" s="142">
        <v>1140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9" t="s">
        <v>120</v>
      </c>
      <c r="M22" s="105">
        <v>1506</v>
      </c>
      <c r="N22" s="107">
        <v>1407</v>
      </c>
      <c r="O22" s="58"/>
      <c r="P22" s="110">
        <v>1136</v>
      </c>
      <c r="Q22" s="56"/>
      <c r="S22" s="179"/>
      <c r="T22" s="175">
        <f>T21+U21</f>
        <v>2801</v>
      </c>
      <c r="U22" s="176"/>
      <c r="V22" s="109"/>
      <c r="W22" s="175">
        <f>W21+X21</f>
        <v>122</v>
      </c>
      <c r="X22" s="176"/>
      <c r="Y22" s="109"/>
      <c r="Z22" s="175">
        <f>SUM(Z21:AA21)</f>
        <v>2923</v>
      </c>
      <c r="AA22" s="176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18</v>
      </c>
      <c r="E23" s="92">
        <f t="shared" si="0"/>
        <v>20</v>
      </c>
      <c r="F23" s="93">
        <f>SUM(D23:E23)</f>
        <v>38</v>
      </c>
      <c r="G23" s="47" t="s">
        <v>4</v>
      </c>
      <c r="H23" s="68">
        <f>F23-'２月'!F23</f>
        <v>0</v>
      </c>
      <c r="I23" s="48" t="s">
        <v>5</v>
      </c>
      <c r="J23" s="34">
        <f aca="true" t="shared" si="1" ref="J23:J29">IF(H23=0,"",IF(H23&gt;0,"↑","↓"))</f>
      </c>
      <c r="L23" s="173"/>
      <c r="M23" s="175">
        <f>M22+N22</f>
        <v>2913</v>
      </c>
      <c r="N23" s="176"/>
      <c r="O23" s="31" t="s">
        <v>4</v>
      </c>
      <c r="P23" s="109"/>
      <c r="Q23" s="50" t="s">
        <v>5</v>
      </c>
      <c r="S23" s="177" t="s">
        <v>121</v>
      </c>
      <c r="T23" s="105">
        <v>451</v>
      </c>
      <c r="U23" s="107">
        <v>441</v>
      </c>
      <c r="V23" s="110">
        <v>291</v>
      </c>
      <c r="W23" s="105">
        <v>1</v>
      </c>
      <c r="X23" s="107">
        <v>1</v>
      </c>
      <c r="Y23" s="110">
        <v>2</v>
      </c>
      <c r="Z23" s="105">
        <f>T23+W23</f>
        <v>452</v>
      </c>
      <c r="AA23" s="107">
        <f>U23+X23</f>
        <v>442</v>
      </c>
      <c r="AB23" s="142">
        <v>291</v>
      </c>
    </row>
    <row r="24" spans="2:28" ht="15" customHeight="1">
      <c r="B24" s="13" t="s">
        <v>10</v>
      </c>
      <c r="C24" s="92">
        <f t="shared" si="0"/>
        <v>12</v>
      </c>
      <c r="D24" s="92">
        <f t="shared" si="0"/>
        <v>16</v>
      </c>
      <c r="E24" s="92">
        <f t="shared" si="0"/>
        <v>12</v>
      </c>
      <c r="F24" s="93">
        <f aca="true" t="shared" si="2" ref="F24:F29">SUM(D24:E24)</f>
        <v>28</v>
      </c>
      <c r="G24" s="47" t="s">
        <v>4</v>
      </c>
      <c r="H24" s="68">
        <f>F24-'２月'!F24</f>
        <v>-17</v>
      </c>
      <c r="I24" s="48" t="s">
        <v>5</v>
      </c>
      <c r="J24" s="34" t="str">
        <f t="shared" si="1"/>
        <v>↓</v>
      </c>
      <c r="L24" s="169" t="s">
        <v>121</v>
      </c>
      <c r="M24" s="105">
        <v>449</v>
      </c>
      <c r="N24" s="107">
        <v>440</v>
      </c>
      <c r="O24" s="58"/>
      <c r="P24" s="110">
        <v>289</v>
      </c>
      <c r="Q24" s="56"/>
      <c r="S24" s="179"/>
      <c r="T24" s="175">
        <f>T23+U23</f>
        <v>892</v>
      </c>
      <c r="U24" s="176"/>
      <c r="V24" s="109"/>
      <c r="W24" s="175">
        <f>W23+X23</f>
        <v>2</v>
      </c>
      <c r="X24" s="176"/>
      <c r="Y24" s="109"/>
      <c r="Z24" s="175">
        <f>SUM(Z23:AA23)</f>
        <v>894</v>
      </c>
      <c r="AA24" s="176"/>
      <c r="AB24" s="141"/>
    </row>
    <row r="25" spans="2:28" ht="15" customHeight="1">
      <c r="B25" s="13" t="s">
        <v>11</v>
      </c>
      <c r="C25" s="92">
        <f t="shared" si="0"/>
        <v>66</v>
      </c>
      <c r="D25" s="92">
        <f t="shared" si="0"/>
        <v>76</v>
      </c>
      <c r="E25" s="92">
        <f t="shared" si="0"/>
        <v>46</v>
      </c>
      <c r="F25" s="93">
        <f t="shared" si="2"/>
        <v>122</v>
      </c>
      <c r="G25" s="47" t="s">
        <v>4</v>
      </c>
      <c r="H25" s="68">
        <f>F25-'２月'!F25</f>
        <v>-32</v>
      </c>
      <c r="I25" s="48" t="s">
        <v>5</v>
      </c>
      <c r="J25" s="34" t="str">
        <f t="shared" si="1"/>
        <v>↓</v>
      </c>
      <c r="L25" s="173"/>
      <c r="M25" s="175">
        <f>M24+N24</f>
        <v>889</v>
      </c>
      <c r="N25" s="176"/>
      <c r="O25" s="31" t="s">
        <v>4</v>
      </c>
      <c r="P25" s="109"/>
      <c r="Q25" s="50" t="s">
        <v>5</v>
      </c>
      <c r="S25" s="177" t="s">
        <v>122</v>
      </c>
      <c r="T25" s="105">
        <v>1923</v>
      </c>
      <c r="U25" s="107">
        <v>1831</v>
      </c>
      <c r="V25" s="110">
        <v>1654</v>
      </c>
      <c r="W25" s="105">
        <v>183</v>
      </c>
      <c r="X25" s="107">
        <v>110</v>
      </c>
      <c r="Y25" s="110">
        <v>264</v>
      </c>
      <c r="Z25" s="105">
        <f>T25+W25</f>
        <v>2106</v>
      </c>
      <c r="AA25" s="107">
        <f>U25+X25</f>
        <v>1941</v>
      </c>
      <c r="AB25" s="142">
        <v>1901</v>
      </c>
    </row>
    <row r="26" spans="2:28" ht="15" customHeight="1">
      <c r="B26" s="13" t="s">
        <v>12</v>
      </c>
      <c r="C26" s="92">
        <f t="shared" si="0"/>
        <v>66</v>
      </c>
      <c r="D26" s="92">
        <f t="shared" si="0"/>
        <v>69</v>
      </c>
      <c r="E26" s="92">
        <f t="shared" si="0"/>
        <v>54</v>
      </c>
      <c r="F26" s="93">
        <f t="shared" si="2"/>
        <v>123</v>
      </c>
      <c r="G26" s="47" t="s">
        <v>4</v>
      </c>
      <c r="H26" s="68">
        <f>F26-'２月'!F26</f>
        <v>0</v>
      </c>
      <c r="I26" s="48" t="s">
        <v>5</v>
      </c>
      <c r="J26" s="34">
        <f t="shared" si="1"/>
      </c>
      <c r="L26" s="169" t="s">
        <v>122</v>
      </c>
      <c r="M26" s="105">
        <v>2003</v>
      </c>
      <c r="N26" s="107">
        <v>1817</v>
      </c>
      <c r="O26" s="58"/>
      <c r="P26" s="110">
        <v>1801</v>
      </c>
      <c r="Q26" s="56"/>
      <c r="S26" s="179"/>
      <c r="T26" s="175">
        <f>T25+U25</f>
        <v>3754</v>
      </c>
      <c r="U26" s="176"/>
      <c r="V26" s="109"/>
      <c r="W26" s="175">
        <f>W25+X25</f>
        <v>293</v>
      </c>
      <c r="X26" s="176"/>
      <c r="Y26" s="109"/>
      <c r="Z26" s="175">
        <f>SUM(Z25:AA25)</f>
        <v>4047</v>
      </c>
      <c r="AA26" s="176"/>
      <c r="AB26" s="141"/>
    </row>
    <row r="27" spans="2:28" ht="15" customHeight="1">
      <c r="B27" s="13" t="s">
        <v>13</v>
      </c>
      <c r="C27" s="92">
        <f t="shared" si="0"/>
        <v>15</v>
      </c>
      <c r="D27" s="92">
        <f t="shared" si="0"/>
        <v>0</v>
      </c>
      <c r="E27" s="92">
        <f t="shared" si="0"/>
        <v>1</v>
      </c>
      <c r="F27" s="93">
        <f t="shared" si="2"/>
        <v>1</v>
      </c>
      <c r="G27" s="47" t="s">
        <v>4</v>
      </c>
      <c r="H27" s="68">
        <f>F27-'２月'!F27</f>
        <v>0</v>
      </c>
      <c r="I27" s="48" t="s">
        <v>5</v>
      </c>
      <c r="J27" s="34">
        <f t="shared" si="1"/>
      </c>
      <c r="L27" s="173"/>
      <c r="M27" s="175">
        <f>M26+N26</f>
        <v>3820</v>
      </c>
      <c r="N27" s="176"/>
      <c r="O27" s="31" t="s">
        <v>4</v>
      </c>
      <c r="P27" s="109"/>
      <c r="Q27" s="50" t="s">
        <v>5</v>
      </c>
      <c r="S27" s="177" t="s">
        <v>155</v>
      </c>
      <c r="T27" s="105">
        <v>2859</v>
      </c>
      <c r="U27" s="107">
        <v>2850</v>
      </c>
      <c r="V27" s="110">
        <v>2142</v>
      </c>
      <c r="W27" s="105">
        <v>51</v>
      </c>
      <c r="X27" s="107">
        <v>102</v>
      </c>
      <c r="Y27" s="110">
        <v>117</v>
      </c>
      <c r="Z27" s="105">
        <f>T27+W27</f>
        <v>2910</v>
      </c>
      <c r="AA27" s="107">
        <f>U27+X27</f>
        <v>2952</v>
      </c>
      <c r="AB27" s="142">
        <v>2238</v>
      </c>
    </row>
    <row r="28" spans="2:28" ht="15" customHeight="1" thickBot="1">
      <c r="B28" s="14" t="s">
        <v>14</v>
      </c>
      <c r="C28" s="94">
        <f t="shared" si="0"/>
        <v>11</v>
      </c>
      <c r="D28" s="94">
        <f t="shared" si="0"/>
        <v>4</v>
      </c>
      <c r="E28" s="94">
        <f t="shared" si="0"/>
        <v>1</v>
      </c>
      <c r="F28" s="95">
        <f t="shared" si="2"/>
        <v>5</v>
      </c>
      <c r="G28" s="57" t="s">
        <v>4</v>
      </c>
      <c r="H28" s="71">
        <f>F28-'２月'!F28</f>
        <v>4</v>
      </c>
      <c r="I28" s="51" t="s">
        <v>5</v>
      </c>
      <c r="J28" s="34" t="str">
        <f t="shared" si="1"/>
        <v>↑</v>
      </c>
      <c r="L28" s="169" t="s">
        <v>123</v>
      </c>
      <c r="M28" s="105">
        <v>332</v>
      </c>
      <c r="N28" s="107">
        <v>314</v>
      </c>
      <c r="O28" s="58"/>
      <c r="P28" s="110">
        <v>286</v>
      </c>
      <c r="Q28" s="56"/>
      <c r="S28" s="179"/>
      <c r="T28" s="175">
        <f>T27+U27</f>
        <v>5709</v>
      </c>
      <c r="U28" s="176"/>
      <c r="V28" s="109"/>
      <c r="W28" s="175">
        <f>W27+X27</f>
        <v>153</v>
      </c>
      <c r="X28" s="176"/>
      <c r="Y28" s="109"/>
      <c r="Z28" s="175">
        <f>SUM(Z27:AA27)</f>
        <v>5862</v>
      </c>
      <c r="AA28" s="176"/>
      <c r="AB28" s="141"/>
    </row>
    <row r="29" spans="2:28" ht="15" customHeight="1" thickBot="1">
      <c r="B29" s="15" t="s">
        <v>15</v>
      </c>
      <c r="C29" s="96">
        <f t="shared" si="0"/>
        <v>-8</v>
      </c>
      <c r="D29" s="96">
        <f t="shared" si="0"/>
        <v>5</v>
      </c>
      <c r="E29" s="96">
        <f t="shared" si="0"/>
        <v>0</v>
      </c>
      <c r="F29" s="97">
        <f t="shared" si="2"/>
        <v>5</v>
      </c>
      <c r="G29" s="59" t="s">
        <v>4</v>
      </c>
      <c r="H29" s="72">
        <f>F29-'２月'!F29</f>
        <v>-19</v>
      </c>
      <c r="I29" s="60" t="s">
        <v>5</v>
      </c>
      <c r="J29" s="34" t="str">
        <f t="shared" si="1"/>
        <v>↓</v>
      </c>
      <c r="L29" s="173"/>
      <c r="M29" s="175">
        <f>M28+N28</f>
        <v>646</v>
      </c>
      <c r="N29" s="176"/>
      <c r="O29" s="31" t="s">
        <v>4</v>
      </c>
      <c r="P29" s="145"/>
      <c r="Q29" s="50" t="s">
        <v>5</v>
      </c>
      <c r="S29" s="177" t="s">
        <v>127</v>
      </c>
      <c r="T29" s="105">
        <v>998</v>
      </c>
      <c r="U29" s="107">
        <v>987</v>
      </c>
      <c r="V29" s="110">
        <v>657</v>
      </c>
      <c r="W29" s="105">
        <v>3</v>
      </c>
      <c r="X29" s="107">
        <v>4</v>
      </c>
      <c r="Y29" s="110">
        <v>7</v>
      </c>
      <c r="Z29" s="105">
        <f>T29+W29</f>
        <v>1001</v>
      </c>
      <c r="AA29" s="107">
        <f>U29+X29</f>
        <v>991</v>
      </c>
      <c r="AB29" s="142">
        <v>661</v>
      </c>
    </row>
    <row r="30" spans="2:28" ht="15" customHeight="1" thickBot="1">
      <c r="B30" s="10"/>
      <c r="C30" s="44"/>
      <c r="H30" s="63"/>
      <c r="L30" s="169" t="s">
        <v>124</v>
      </c>
      <c r="M30" s="105">
        <v>1264</v>
      </c>
      <c r="N30" s="107">
        <v>1268</v>
      </c>
      <c r="O30" s="58"/>
      <c r="P30" s="110">
        <v>1034</v>
      </c>
      <c r="Q30" s="56"/>
      <c r="S30" s="179"/>
      <c r="T30" s="175">
        <f>T29+U29</f>
        <v>1985</v>
      </c>
      <c r="U30" s="176"/>
      <c r="V30" s="109"/>
      <c r="W30" s="175">
        <f>W29+X29</f>
        <v>7</v>
      </c>
      <c r="X30" s="176"/>
      <c r="Y30" s="109"/>
      <c r="Z30" s="175">
        <f>SUM(Z29:AA29)</f>
        <v>1992</v>
      </c>
      <c r="AA30" s="176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3"/>
      <c r="M31" s="175">
        <f>M30+N30</f>
        <v>2532</v>
      </c>
      <c r="N31" s="176"/>
      <c r="O31" s="31" t="s">
        <v>4</v>
      </c>
      <c r="P31" s="109"/>
      <c r="Q31" s="50" t="s">
        <v>5</v>
      </c>
      <c r="S31" s="177" t="s">
        <v>128</v>
      </c>
      <c r="T31" s="105">
        <v>147</v>
      </c>
      <c r="U31" s="107">
        <v>138</v>
      </c>
      <c r="V31" s="110">
        <v>95</v>
      </c>
      <c r="W31" s="105">
        <v>0</v>
      </c>
      <c r="X31" s="107">
        <v>0</v>
      </c>
      <c r="Y31" s="110">
        <v>0</v>
      </c>
      <c r="Z31" s="105">
        <f>T31+W31</f>
        <v>147</v>
      </c>
      <c r="AA31" s="107">
        <f>U31+X31</f>
        <v>138</v>
      </c>
      <c r="AB31" s="142">
        <v>95</v>
      </c>
    </row>
    <row r="32" spans="2:28" ht="15" customHeight="1">
      <c r="B32" s="13" t="s">
        <v>9</v>
      </c>
      <c r="C32" s="103">
        <v>0</v>
      </c>
      <c r="D32" s="103">
        <v>17</v>
      </c>
      <c r="E32" s="103">
        <v>19</v>
      </c>
      <c r="F32" s="93">
        <f>SUM(D32:E32)</f>
        <v>36</v>
      </c>
      <c r="G32" s="47" t="s">
        <v>4</v>
      </c>
      <c r="H32" s="68">
        <f>F32-'２月'!F32</f>
        <v>-2</v>
      </c>
      <c r="I32" s="48" t="s">
        <v>5</v>
      </c>
      <c r="J32" s="34" t="str">
        <f aca="true" t="shared" si="3" ref="J32:J38">IF(H32=0,"",IF(H32&gt;0,"↑","↓"))</f>
        <v>↓</v>
      </c>
      <c r="L32" s="169" t="s">
        <v>125</v>
      </c>
      <c r="M32" s="105">
        <v>1287</v>
      </c>
      <c r="N32" s="107">
        <v>1328</v>
      </c>
      <c r="O32" s="58"/>
      <c r="P32" s="110">
        <v>932</v>
      </c>
      <c r="Q32" s="56"/>
      <c r="S32" s="179"/>
      <c r="T32" s="175">
        <f>T31+U31</f>
        <v>285</v>
      </c>
      <c r="U32" s="176"/>
      <c r="V32" s="109"/>
      <c r="W32" s="175">
        <f>W31+X31</f>
        <v>0</v>
      </c>
      <c r="X32" s="176"/>
      <c r="Y32" s="109"/>
      <c r="Z32" s="175">
        <f>SUM(Z31:AA31)</f>
        <v>285</v>
      </c>
      <c r="AA32" s="176"/>
      <c r="AB32" s="141"/>
    </row>
    <row r="33" spans="2:28" ht="15" customHeight="1">
      <c r="B33" s="13" t="s">
        <v>10</v>
      </c>
      <c r="C33" s="103">
        <v>12</v>
      </c>
      <c r="D33" s="103">
        <v>16</v>
      </c>
      <c r="E33" s="103">
        <v>12</v>
      </c>
      <c r="F33" s="93">
        <f aca="true" t="shared" si="4" ref="F33:F38">SUM(D33:E33)</f>
        <v>28</v>
      </c>
      <c r="G33" s="47" t="s">
        <v>4</v>
      </c>
      <c r="H33" s="68">
        <f>F33-'２月'!F33</f>
        <v>-16</v>
      </c>
      <c r="I33" s="48" t="s">
        <v>5</v>
      </c>
      <c r="J33" s="34" t="str">
        <f t="shared" si="3"/>
        <v>↓</v>
      </c>
      <c r="L33" s="173"/>
      <c r="M33" s="175">
        <f>M32+N32</f>
        <v>2615</v>
      </c>
      <c r="N33" s="176"/>
      <c r="O33" s="31" t="s">
        <v>4</v>
      </c>
      <c r="P33" s="109"/>
      <c r="Q33" s="50" t="s">
        <v>5</v>
      </c>
      <c r="S33" s="177" t="s">
        <v>129</v>
      </c>
      <c r="T33" s="105">
        <v>176</v>
      </c>
      <c r="U33" s="107">
        <v>190</v>
      </c>
      <c r="V33" s="110">
        <v>103</v>
      </c>
      <c r="W33" s="105">
        <v>10</v>
      </c>
      <c r="X33" s="107">
        <v>6</v>
      </c>
      <c r="Y33" s="110">
        <v>16</v>
      </c>
      <c r="Z33" s="105">
        <f>T33+W33</f>
        <v>186</v>
      </c>
      <c r="AA33" s="107">
        <f>U33+X33</f>
        <v>196</v>
      </c>
      <c r="AB33" s="142">
        <v>119</v>
      </c>
    </row>
    <row r="34" spans="2:28" ht="15" customHeight="1">
      <c r="B34" s="13" t="s">
        <v>11</v>
      </c>
      <c r="C34" s="103">
        <v>55</v>
      </c>
      <c r="D34" s="103">
        <v>64</v>
      </c>
      <c r="E34" s="103">
        <v>45</v>
      </c>
      <c r="F34" s="93">
        <f t="shared" si="4"/>
        <v>109</v>
      </c>
      <c r="G34" s="47" t="s">
        <v>4</v>
      </c>
      <c r="H34" s="68">
        <f>F34-'２月'!F34</f>
        <v>-26</v>
      </c>
      <c r="I34" s="48" t="s">
        <v>5</v>
      </c>
      <c r="J34" s="34" t="str">
        <f t="shared" si="3"/>
        <v>↓</v>
      </c>
      <c r="L34" s="169" t="s">
        <v>126</v>
      </c>
      <c r="M34" s="105">
        <v>359</v>
      </c>
      <c r="N34" s="107">
        <v>356</v>
      </c>
      <c r="O34" s="58"/>
      <c r="P34" s="110">
        <v>272</v>
      </c>
      <c r="Q34" s="56"/>
      <c r="S34" s="179"/>
      <c r="T34" s="175">
        <f>T33+U33</f>
        <v>366</v>
      </c>
      <c r="U34" s="176"/>
      <c r="V34" s="109"/>
      <c r="W34" s="175">
        <f>W33+X33</f>
        <v>16</v>
      </c>
      <c r="X34" s="176"/>
      <c r="Y34" s="109"/>
      <c r="Z34" s="175">
        <f>SUM(Z33:AA33)</f>
        <v>382</v>
      </c>
      <c r="AA34" s="176"/>
      <c r="AB34" s="141"/>
    </row>
    <row r="35" spans="2:28" ht="15" customHeight="1">
      <c r="B35" s="13" t="s">
        <v>12</v>
      </c>
      <c r="C35" s="103">
        <v>55</v>
      </c>
      <c r="D35" s="103">
        <v>59</v>
      </c>
      <c r="E35" s="103">
        <v>51</v>
      </c>
      <c r="F35" s="93">
        <f t="shared" si="4"/>
        <v>110</v>
      </c>
      <c r="G35" s="47" t="s">
        <v>4</v>
      </c>
      <c r="H35" s="68">
        <f>F35-'２月'!F35</f>
        <v>14</v>
      </c>
      <c r="I35" s="48" t="s">
        <v>5</v>
      </c>
      <c r="J35" s="34" t="str">
        <f t="shared" si="3"/>
        <v>↑</v>
      </c>
      <c r="L35" s="173"/>
      <c r="M35" s="175">
        <f>M34+N34</f>
        <v>715</v>
      </c>
      <c r="N35" s="176"/>
      <c r="O35" s="31" t="s">
        <v>4</v>
      </c>
      <c r="P35" s="109"/>
      <c r="Q35" s="50" t="s">
        <v>5</v>
      </c>
      <c r="S35" s="177" t="s">
        <v>130</v>
      </c>
      <c r="T35" s="105">
        <v>916</v>
      </c>
      <c r="U35" s="107">
        <v>917</v>
      </c>
      <c r="V35" s="110">
        <v>639</v>
      </c>
      <c r="W35" s="105">
        <v>143</v>
      </c>
      <c r="X35" s="107">
        <v>116</v>
      </c>
      <c r="Y35" s="110">
        <v>149</v>
      </c>
      <c r="Z35" s="105">
        <f>T35+W35</f>
        <v>1059</v>
      </c>
      <c r="AA35" s="107">
        <f>U35+X35</f>
        <v>1033</v>
      </c>
      <c r="AB35" s="142">
        <v>775</v>
      </c>
    </row>
    <row r="36" spans="2:28" ht="15" customHeight="1">
      <c r="B36" s="13" t="s">
        <v>13</v>
      </c>
      <c r="C36" s="103">
        <v>13</v>
      </c>
      <c r="D36" s="103">
        <v>0</v>
      </c>
      <c r="E36" s="103">
        <v>0</v>
      </c>
      <c r="F36" s="93">
        <f t="shared" si="4"/>
        <v>0</v>
      </c>
      <c r="G36" s="47" t="s">
        <v>4</v>
      </c>
      <c r="H36" s="68">
        <f>F36-'２月'!F36</f>
        <v>0</v>
      </c>
      <c r="I36" s="48" t="s">
        <v>5</v>
      </c>
      <c r="J36" s="34">
        <f t="shared" si="3"/>
      </c>
      <c r="L36" s="169" t="s">
        <v>127</v>
      </c>
      <c r="M36" s="105">
        <v>1001</v>
      </c>
      <c r="N36" s="107">
        <v>991</v>
      </c>
      <c r="O36" s="58"/>
      <c r="P36" s="110">
        <v>661</v>
      </c>
      <c r="Q36" s="56"/>
      <c r="S36" s="179"/>
      <c r="T36" s="175">
        <f>T35+U35</f>
        <v>1833</v>
      </c>
      <c r="U36" s="176"/>
      <c r="V36" s="109"/>
      <c r="W36" s="175">
        <f>W35+X35</f>
        <v>259</v>
      </c>
      <c r="X36" s="176"/>
      <c r="Y36" s="109"/>
      <c r="Z36" s="175">
        <f>SUM(Z35:AA35)</f>
        <v>2092</v>
      </c>
      <c r="AA36" s="176"/>
      <c r="AB36" s="141"/>
    </row>
    <row r="37" spans="2:28" ht="15" customHeight="1" thickBot="1">
      <c r="B37" s="14" t="s">
        <v>14</v>
      </c>
      <c r="C37" s="104">
        <v>6</v>
      </c>
      <c r="D37" s="104">
        <v>0</v>
      </c>
      <c r="E37" s="104">
        <v>0</v>
      </c>
      <c r="F37" s="95">
        <f t="shared" si="4"/>
        <v>0</v>
      </c>
      <c r="G37" s="57" t="s">
        <v>4</v>
      </c>
      <c r="H37" s="71">
        <f>F37-'２月'!F37</f>
        <v>0</v>
      </c>
      <c r="I37" s="51" t="s">
        <v>5</v>
      </c>
      <c r="J37" s="34">
        <f t="shared" si="3"/>
      </c>
      <c r="L37" s="173"/>
      <c r="M37" s="175">
        <f>M36+N36</f>
        <v>1992</v>
      </c>
      <c r="N37" s="176"/>
      <c r="O37" s="31" t="s">
        <v>4</v>
      </c>
      <c r="P37" s="109"/>
      <c r="Q37" s="50" t="s">
        <v>5</v>
      </c>
      <c r="S37" s="177" t="s">
        <v>156</v>
      </c>
      <c r="T37" s="105">
        <v>335</v>
      </c>
      <c r="U37" s="107">
        <v>341</v>
      </c>
      <c r="V37" s="110">
        <v>240</v>
      </c>
      <c r="W37" s="105">
        <v>6</v>
      </c>
      <c r="X37" s="107">
        <v>1</v>
      </c>
      <c r="Y37" s="110">
        <v>7</v>
      </c>
      <c r="Z37" s="105">
        <f>T37+W37</f>
        <v>341</v>
      </c>
      <c r="AA37" s="107">
        <f>U37+X37</f>
        <v>342</v>
      </c>
      <c r="AB37" s="142">
        <v>246</v>
      </c>
    </row>
    <row r="38" spans="2:28" ht="15" customHeight="1" thickBot="1">
      <c r="B38" s="15" t="s">
        <v>15</v>
      </c>
      <c r="C38" s="96">
        <v>-5</v>
      </c>
      <c r="D38" s="96">
        <v>6</v>
      </c>
      <c r="E38" s="96">
        <v>1</v>
      </c>
      <c r="F38" s="97">
        <f t="shared" si="4"/>
        <v>7</v>
      </c>
      <c r="G38" s="61" t="s">
        <v>4</v>
      </c>
      <c r="H38" s="72">
        <f>F38-'２月'!F38</f>
        <v>-26</v>
      </c>
      <c r="I38" s="60" t="s">
        <v>5</v>
      </c>
      <c r="J38" s="34" t="str">
        <f t="shared" si="3"/>
        <v>↓</v>
      </c>
      <c r="L38" s="169" t="s">
        <v>128</v>
      </c>
      <c r="M38" s="105">
        <v>143</v>
      </c>
      <c r="N38" s="107">
        <v>135</v>
      </c>
      <c r="O38" s="58"/>
      <c r="P38" s="110">
        <v>92</v>
      </c>
      <c r="Q38" s="56"/>
      <c r="S38" s="179"/>
      <c r="T38" s="175">
        <f>T37+U37</f>
        <v>676</v>
      </c>
      <c r="U38" s="176"/>
      <c r="V38" s="109"/>
      <c r="W38" s="175">
        <f>W37+X37</f>
        <v>7</v>
      </c>
      <c r="X38" s="176"/>
      <c r="Y38" s="109"/>
      <c r="Z38" s="175">
        <f>SUM(Z37:AA37)</f>
        <v>683</v>
      </c>
      <c r="AA38" s="176"/>
      <c r="AB38" s="141"/>
    </row>
    <row r="39" spans="2:28" ht="15" customHeight="1" thickBot="1">
      <c r="B39" s="10"/>
      <c r="C39" s="44"/>
      <c r="H39" s="63"/>
      <c r="L39" s="173"/>
      <c r="M39" s="175">
        <f>M38+N38</f>
        <v>278</v>
      </c>
      <c r="N39" s="176"/>
      <c r="O39" s="31" t="s">
        <v>4</v>
      </c>
      <c r="P39" s="109"/>
      <c r="Q39" s="50" t="s">
        <v>5</v>
      </c>
      <c r="S39" s="177" t="s">
        <v>132</v>
      </c>
      <c r="T39" s="105">
        <v>177</v>
      </c>
      <c r="U39" s="107">
        <v>189</v>
      </c>
      <c r="V39" s="110">
        <v>118</v>
      </c>
      <c r="W39" s="105">
        <v>9</v>
      </c>
      <c r="X39" s="107">
        <v>0</v>
      </c>
      <c r="Y39" s="110">
        <v>9</v>
      </c>
      <c r="Z39" s="105">
        <f>T39+W39</f>
        <v>186</v>
      </c>
      <c r="AA39" s="107">
        <f>U39+X39</f>
        <v>189</v>
      </c>
      <c r="AB39" s="142">
        <v>127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9" t="s">
        <v>129</v>
      </c>
      <c r="M40" s="105">
        <v>186</v>
      </c>
      <c r="N40" s="107">
        <v>196</v>
      </c>
      <c r="O40" s="58"/>
      <c r="P40" s="110">
        <v>119</v>
      </c>
      <c r="Q40" s="56"/>
      <c r="S40" s="179"/>
      <c r="T40" s="175">
        <f>T39+U39</f>
        <v>366</v>
      </c>
      <c r="U40" s="176"/>
      <c r="V40" s="109"/>
      <c r="W40" s="175">
        <f>W39+X39</f>
        <v>9</v>
      </c>
      <c r="X40" s="176"/>
      <c r="Y40" s="109"/>
      <c r="Z40" s="175">
        <f>SUM(Z39:AA39)</f>
        <v>375</v>
      </c>
      <c r="AA40" s="176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1</v>
      </c>
      <c r="F41" s="93">
        <f>SUM(D41:E41)</f>
        <v>2</v>
      </c>
      <c r="G41" s="47" t="s">
        <v>4</v>
      </c>
      <c r="H41" s="68">
        <f>F41-'２月'!F41</f>
        <v>2</v>
      </c>
      <c r="I41" s="48" t="s">
        <v>5</v>
      </c>
      <c r="J41" s="34" t="str">
        <f aca="true" t="shared" si="5" ref="J41:J47">IF(H41=0,"",IF(H41&gt;0,"↑","↓"))</f>
        <v>↑</v>
      </c>
      <c r="L41" s="173"/>
      <c r="M41" s="175">
        <f>M40+N40</f>
        <v>382</v>
      </c>
      <c r="N41" s="176"/>
      <c r="O41" s="31" t="s">
        <v>4</v>
      </c>
      <c r="P41" s="109"/>
      <c r="Q41" s="50" t="s">
        <v>5</v>
      </c>
      <c r="S41" s="177" t="s">
        <v>133</v>
      </c>
      <c r="T41" s="105">
        <v>110</v>
      </c>
      <c r="U41" s="107">
        <v>96</v>
      </c>
      <c r="V41" s="110">
        <v>61</v>
      </c>
      <c r="W41" s="105">
        <v>0</v>
      </c>
      <c r="X41" s="107">
        <v>0</v>
      </c>
      <c r="Y41" s="110">
        <v>0</v>
      </c>
      <c r="Z41" s="105">
        <f>T41+W41</f>
        <v>110</v>
      </c>
      <c r="AA41" s="107">
        <f>U41+X41</f>
        <v>96</v>
      </c>
      <c r="AB41" s="142">
        <v>61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F42-'２月'!F42</f>
        <v>-1</v>
      </c>
      <c r="I42" s="48" t="s">
        <v>5</v>
      </c>
      <c r="J42" s="34" t="str">
        <f t="shared" si="5"/>
        <v>↓</v>
      </c>
      <c r="L42" s="169" t="s">
        <v>130</v>
      </c>
      <c r="M42" s="105">
        <v>1059</v>
      </c>
      <c r="N42" s="107">
        <v>1033</v>
      </c>
      <c r="O42" s="58"/>
      <c r="P42" s="110">
        <v>775</v>
      </c>
      <c r="Q42" s="56"/>
      <c r="S42" s="179"/>
      <c r="T42" s="175">
        <f>T41+U41</f>
        <v>206</v>
      </c>
      <c r="U42" s="176"/>
      <c r="V42" s="109"/>
      <c r="W42" s="175">
        <f>W41+X41</f>
        <v>0</v>
      </c>
      <c r="X42" s="176"/>
      <c r="Y42" s="109"/>
      <c r="Z42" s="175">
        <f>SUM(Z41:AA41)</f>
        <v>206</v>
      </c>
      <c r="AA42" s="176"/>
      <c r="AB42" s="141"/>
    </row>
    <row r="43" spans="2:28" ht="15" customHeight="1">
      <c r="B43" s="13" t="s">
        <v>11</v>
      </c>
      <c r="C43" s="103">
        <v>11</v>
      </c>
      <c r="D43" s="103">
        <v>12</v>
      </c>
      <c r="E43" s="103">
        <v>1</v>
      </c>
      <c r="F43" s="93">
        <f t="shared" si="6"/>
        <v>13</v>
      </c>
      <c r="G43" s="47" t="s">
        <v>4</v>
      </c>
      <c r="H43" s="68">
        <f>F43-'２月'!F43</f>
        <v>-6</v>
      </c>
      <c r="I43" s="48" t="s">
        <v>5</v>
      </c>
      <c r="J43" s="34" t="str">
        <f t="shared" si="5"/>
        <v>↓</v>
      </c>
      <c r="L43" s="173"/>
      <c r="M43" s="175">
        <f>M42+N42</f>
        <v>2092</v>
      </c>
      <c r="N43" s="176"/>
      <c r="O43" s="31" t="s">
        <v>4</v>
      </c>
      <c r="P43" s="109"/>
      <c r="Q43" s="50" t="s">
        <v>5</v>
      </c>
      <c r="S43" s="177" t="s">
        <v>134</v>
      </c>
      <c r="T43" s="98">
        <v>20840</v>
      </c>
      <c r="U43" s="99">
        <v>20225</v>
      </c>
      <c r="V43" s="100">
        <v>15442</v>
      </c>
      <c r="W43" s="98">
        <v>720</v>
      </c>
      <c r="X43" s="99">
        <v>622</v>
      </c>
      <c r="Y43" s="100">
        <v>981</v>
      </c>
      <c r="Z43" s="98">
        <f>Z7+Z9+Z11+Z13+Z15+Z17+Z19+Z21+Z23+Z25+Z27+Z29+Z31+Z33+Z35+Z37+Z39+Z41</f>
        <v>21560</v>
      </c>
      <c r="AA43" s="99">
        <f>AA7+AA9+AA11+AA13+AA15+AA17+AA19+AA21+AA23+AA25+AA27+AA29+AA31+AA33+AA35+AA37+AA39+AA41</f>
        <v>20847</v>
      </c>
      <c r="AB43" s="143">
        <v>16280</v>
      </c>
    </row>
    <row r="44" spans="2:28" ht="15" customHeight="1" thickBot="1">
      <c r="B44" s="13" t="s">
        <v>12</v>
      </c>
      <c r="C44" s="103">
        <v>11</v>
      </c>
      <c r="D44" s="103">
        <v>10</v>
      </c>
      <c r="E44" s="103">
        <v>3</v>
      </c>
      <c r="F44" s="93">
        <f t="shared" si="6"/>
        <v>13</v>
      </c>
      <c r="G44" s="47" t="s">
        <v>4</v>
      </c>
      <c r="H44" s="68">
        <f>F44-'２月'!F44</f>
        <v>-14</v>
      </c>
      <c r="I44" s="48" t="s">
        <v>5</v>
      </c>
      <c r="J44" s="34" t="str">
        <f t="shared" si="5"/>
        <v>↓</v>
      </c>
      <c r="L44" s="169" t="s">
        <v>131</v>
      </c>
      <c r="M44" s="105">
        <v>341</v>
      </c>
      <c r="N44" s="107">
        <v>342</v>
      </c>
      <c r="O44" s="58"/>
      <c r="P44" s="108">
        <v>246</v>
      </c>
      <c r="Q44" s="56"/>
      <c r="S44" s="178"/>
      <c r="T44" s="171">
        <f>T43+U43</f>
        <v>41065</v>
      </c>
      <c r="U44" s="172"/>
      <c r="V44" s="101"/>
      <c r="W44" s="171">
        <f>W43+X43</f>
        <v>1342</v>
      </c>
      <c r="X44" s="172"/>
      <c r="Y44" s="101"/>
      <c r="Z44" s="171">
        <f>SUM(Z43:AA43)</f>
        <v>42407</v>
      </c>
      <c r="AA44" s="172"/>
      <c r="AB44" s="144"/>
    </row>
    <row r="45" spans="2:17" ht="15" customHeight="1">
      <c r="B45" s="13" t="s">
        <v>13</v>
      </c>
      <c r="C45" s="103">
        <v>2</v>
      </c>
      <c r="D45" s="103">
        <v>0</v>
      </c>
      <c r="E45" s="103">
        <v>1</v>
      </c>
      <c r="F45" s="93">
        <f t="shared" si="6"/>
        <v>1</v>
      </c>
      <c r="G45" s="47" t="s">
        <v>4</v>
      </c>
      <c r="H45" s="68">
        <f>F45-'２月'!F45</f>
        <v>0</v>
      </c>
      <c r="I45" s="48" t="s">
        <v>5</v>
      </c>
      <c r="J45" s="34">
        <f t="shared" si="5"/>
      </c>
      <c r="L45" s="173"/>
      <c r="M45" s="175">
        <f>M44+N44</f>
        <v>683</v>
      </c>
      <c r="N45" s="176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5</v>
      </c>
      <c r="D46" s="104">
        <v>4</v>
      </c>
      <c r="E46" s="104">
        <v>1</v>
      </c>
      <c r="F46" s="95">
        <f t="shared" si="6"/>
        <v>5</v>
      </c>
      <c r="G46" s="57" t="s">
        <v>4</v>
      </c>
      <c r="H46" s="71">
        <f>F46-'２月'!F46</f>
        <v>4</v>
      </c>
      <c r="I46" s="51" t="s">
        <v>5</v>
      </c>
      <c r="J46" s="34" t="str">
        <f t="shared" si="5"/>
        <v>↑</v>
      </c>
      <c r="L46" s="169" t="s">
        <v>132</v>
      </c>
      <c r="M46" s="105">
        <v>186</v>
      </c>
      <c r="N46" s="107">
        <v>189</v>
      </c>
      <c r="O46" s="58"/>
      <c r="P46" s="110">
        <v>127</v>
      </c>
      <c r="Q46" s="56"/>
      <c r="T46" s="174" t="s">
        <v>170</v>
      </c>
      <c r="U46" s="174"/>
      <c r="V46" s="174"/>
      <c r="W46" s="174"/>
      <c r="X46" s="174"/>
      <c r="Y46" s="174"/>
      <c r="Z46" s="174"/>
      <c r="AA46" s="174"/>
    </row>
    <row r="47" spans="2:27" ht="15" customHeight="1" thickBot="1">
      <c r="B47" s="15" t="s">
        <v>15</v>
      </c>
      <c r="C47" s="96">
        <v>-3</v>
      </c>
      <c r="D47" s="96">
        <v>-1</v>
      </c>
      <c r="E47" s="96">
        <v>-1</v>
      </c>
      <c r="F47" s="97">
        <f t="shared" si="6"/>
        <v>-2</v>
      </c>
      <c r="G47" s="61" t="s">
        <v>4</v>
      </c>
      <c r="H47" s="72">
        <f>F47-'２月'!F47</f>
        <v>7</v>
      </c>
      <c r="I47" s="60" t="s">
        <v>5</v>
      </c>
      <c r="J47" s="34" t="str">
        <f t="shared" si="5"/>
        <v>↑</v>
      </c>
      <c r="L47" s="173"/>
      <c r="M47" s="175">
        <f>M46+N46</f>
        <v>375</v>
      </c>
      <c r="N47" s="176"/>
      <c r="O47" s="31" t="s">
        <v>4</v>
      </c>
      <c r="P47" s="109"/>
      <c r="Q47" s="50" t="s">
        <v>5</v>
      </c>
      <c r="T47" s="174"/>
      <c r="U47" s="174"/>
      <c r="V47" s="174"/>
      <c r="W47" s="174"/>
      <c r="X47" s="174"/>
      <c r="Y47" s="174"/>
      <c r="Z47" s="174"/>
      <c r="AA47" s="174"/>
    </row>
    <row r="48" spans="12:27" ht="15" customHeight="1">
      <c r="L48" s="169" t="s">
        <v>133</v>
      </c>
      <c r="M48" s="105">
        <v>110</v>
      </c>
      <c r="N48" s="107">
        <v>96</v>
      </c>
      <c r="O48" s="58"/>
      <c r="P48" s="110">
        <v>61</v>
      </c>
      <c r="Q48" s="56"/>
      <c r="T48" s="174"/>
      <c r="U48" s="174"/>
      <c r="V48" s="174"/>
      <c r="W48" s="174"/>
      <c r="X48" s="174"/>
      <c r="Y48" s="174"/>
      <c r="Z48" s="174"/>
      <c r="AA48" s="174"/>
    </row>
    <row r="49" spans="12:27" ht="15" customHeight="1">
      <c r="L49" s="173"/>
      <c r="M49" s="175">
        <f>M48+N48</f>
        <v>206</v>
      </c>
      <c r="N49" s="176"/>
      <c r="O49" s="31" t="s">
        <v>4</v>
      </c>
      <c r="P49" s="109"/>
      <c r="Q49" s="50" t="s">
        <v>5</v>
      </c>
      <c r="T49" s="174"/>
      <c r="U49" s="174"/>
      <c r="V49" s="174"/>
      <c r="W49" s="174"/>
      <c r="X49" s="174"/>
      <c r="Y49" s="174"/>
      <c r="Z49" s="174"/>
      <c r="AA49" s="174"/>
    </row>
    <row r="50" spans="12:17" ht="15" customHeight="1">
      <c r="L50" s="169" t="s">
        <v>135</v>
      </c>
      <c r="M50" s="105">
        <v>407</v>
      </c>
      <c r="N50" s="107">
        <v>376</v>
      </c>
      <c r="O50" s="58"/>
      <c r="P50" s="110">
        <v>220</v>
      </c>
      <c r="Q50" s="56"/>
    </row>
    <row r="51" spans="12:17" ht="15" customHeight="1">
      <c r="L51" s="173"/>
      <c r="M51" s="175">
        <f>M50+N50</f>
        <v>783</v>
      </c>
      <c r="N51" s="176"/>
      <c r="O51" s="31" t="s">
        <v>4</v>
      </c>
      <c r="P51" s="109"/>
      <c r="Q51" s="50" t="s">
        <v>5</v>
      </c>
    </row>
    <row r="52" spans="12:17" ht="15" customHeight="1">
      <c r="L52" s="169" t="s">
        <v>134</v>
      </c>
      <c r="M52" s="98">
        <v>21560</v>
      </c>
      <c r="N52" s="99">
        <v>20847</v>
      </c>
      <c r="O52" s="58"/>
      <c r="P52" s="147">
        <v>16280</v>
      </c>
      <c r="Q52" s="56"/>
    </row>
    <row r="53" spans="12:17" ht="15" customHeight="1" thickBot="1">
      <c r="L53" s="170"/>
      <c r="M53" s="171">
        <f>M52+N52</f>
        <v>42407</v>
      </c>
      <c r="N53" s="172"/>
      <c r="O53" s="62" t="s">
        <v>4</v>
      </c>
      <c r="P53" s="101"/>
      <c r="Q53" s="42" t="s">
        <v>5</v>
      </c>
    </row>
  </sheetData>
  <sheetProtection/>
  <mergeCells count="144">
    <mergeCell ref="T42:U42"/>
    <mergeCell ref="W42:X42"/>
    <mergeCell ref="Z42:AA42"/>
    <mergeCell ref="S43:S44"/>
    <mergeCell ref="T44:U44"/>
    <mergeCell ref="W44:X44"/>
    <mergeCell ref="Z44:AA44"/>
    <mergeCell ref="T46:AA49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S33:S34"/>
    <mergeCell ref="T34:U34"/>
    <mergeCell ref="W34:X34"/>
    <mergeCell ref="Z34:AA34"/>
    <mergeCell ref="S35:S36"/>
    <mergeCell ref="T36:U36"/>
    <mergeCell ref="W36:X36"/>
    <mergeCell ref="Z36:AA36"/>
    <mergeCell ref="S29:S30"/>
    <mergeCell ref="T30:U30"/>
    <mergeCell ref="W30:X30"/>
    <mergeCell ref="Z30:AA30"/>
    <mergeCell ref="S31:S32"/>
    <mergeCell ref="T32:U32"/>
    <mergeCell ref="W32:X32"/>
    <mergeCell ref="Z32:AA32"/>
    <mergeCell ref="S25:S26"/>
    <mergeCell ref="T26:U26"/>
    <mergeCell ref="W26:X26"/>
    <mergeCell ref="Z26:AA26"/>
    <mergeCell ref="S27:S28"/>
    <mergeCell ref="T28:U28"/>
    <mergeCell ref="W28:X28"/>
    <mergeCell ref="Z28:AA28"/>
    <mergeCell ref="S21:S22"/>
    <mergeCell ref="T22:U22"/>
    <mergeCell ref="W22:X22"/>
    <mergeCell ref="Z22:AA22"/>
    <mergeCell ref="S23:S24"/>
    <mergeCell ref="T24:U24"/>
    <mergeCell ref="W24:X24"/>
    <mergeCell ref="Z24:AA24"/>
    <mergeCell ref="S17:S18"/>
    <mergeCell ref="T18:U18"/>
    <mergeCell ref="W18:X18"/>
    <mergeCell ref="Z18:AA18"/>
    <mergeCell ref="S19:S20"/>
    <mergeCell ref="T20:U20"/>
    <mergeCell ref="W20:X20"/>
    <mergeCell ref="Z20:AA20"/>
    <mergeCell ref="S13:S14"/>
    <mergeCell ref="T14:U14"/>
    <mergeCell ref="W14:X14"/>
    <mergeCell ref="Z14:AA14"/>
    <mergeCell ref="S15:S16"/>
    <mergeCell ref="T16:U16"/>
    <mergeCell ref="W16:X16"/>
    <mergeCell ref="Z16:AA16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L20:L21"/>
    <mergeCell ref="M9:N9"/>
    <mergeCell ref="M11:N11"/>
    <mergeCell ref="L4:L5"/>
    <mergeCell ref="M7:N7"/>
    <mergeCell ref="M17:N17"/>
    <mergeCell ref="M19:N19"/>
    <mergeCell ref="M13:N13"/>
    <mergeCell ref="M15:N15"/>
    <mergeCell ref="L16:L17"/>
    <mergeCell ref="L18:L19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workbookViewId="0" topLeftCell="A1">
      <selection activeCell="H12" sqref="H12"/>
    </sheetView>
  </sheetViews>
  <sheetFormatPr defaultColWidth="8.796875" defaultRowHeight="14.25"/>
  <cols>
    <col min="1" max="1" width="9.09765625" style="34" customWidth="1"/>
    <col min="2" max="2" width="20.5" style="34" customWidth="1"/>
    <col min="3" max="5" width="9" style="34" customWidth="1"/>
    <col min="6" max="6" width="9" style="10" customWidth="1"/>
    <col min="7" max="7" width="5" style="34" bestFit="1" customWidth="1"/>
    <col min="8" max="8" width="9" style="10" customWidth="1"/>
    <col min="9" max="9" width="20.69921875" style="34" customWidth="1"/>
    <col min="10" max="15" width="9" style="34" customWidth="1"/>
    <col min="16" max="16" width="4.09765625" style="34" hidden="1" customWidth="1"/>
    <col min="17" max="17" width="47.59765625" style="34" hidden="1" customWidth="1"/>
    <col min="18" max="18" width="9" style="34" customWidth="1"/>
    <col min="19" max="19" width="4.09765625" style="34" hidden="1" customWidth="1"/>
    <col min="20" max="20" width="47.59765625" style="34" hidden="1" customWidth="1"/>
    <col min="21" max="16384" width="9" style="34" customWidth="1"/>
  </cols>
  <sheetData>
    <row r="1" ht="13.5">
      <c r="A1" s="87" t="s">
        <v>150</v>
      </c>
    </row>
    <row r="4" ht="14.25" thickBot="1"/>
    <row r="5" spans="2:9" ht="14.25" thickBot="1">
      <c r="B5" s="16" t="s">
        <v>96</v>
      </c>
      <c r="C5" s="17" t="s">
        <v>97</v>
      </c>
      <c r="D5" s="17" t="s">
        <v>98</v>
      </c>
      <c r="E5" s="17" t="s">
        <v>99</v>
      </c>
      <c r="F5" s="18" t="s">
        <v>100</v>
      </c>
      <c r="I5" s="127">
        <v>43556</v>
      </c>
    </row>
    <row r="6" spans="2:6" ht="13.5">
      <c r="B6" s="19" t="s">
        <v>101</v>
      </c>
      <c r="C6" s="20">
        <v>21422</v>
      </c>
      <c r="D6" s="20">
        <v>20704</v>
      </c>
      <c r="E6" s="20">
        <f>C6+D6</f>
        <v>42126</v>
      </c>
      <c r="F6" s="21">
        <f>E6/E6</f>
        <v>1</v>
      </c>
    </row>
    <row r="7" spans="2:6" ht="13.5">
      <c r="B7" s="22" t="s">
        <v>102</v>
      </c>
      <c r="C7" s="128">
        <v>723</v>
      </c>
      <c r="D7" s="128">
        <v>596</v>
      </c>
      <c r="E7" s="20">
        <f>C7+D7</f>
        <v>1319</v>
      </c>
      <c r="F7" s="23">
        <f>E7/E6</f>
        <v>0.031310829416512365</v>
      </c>
    </row>
    <row r="8" spans="2:6" ht="13.5">
      <c r="B8" s="22" t="s">
        <v>103</v>
      </c>
      <c r="C8" s="24">
        <v>4045</v>
      </c>
      <c r="D8" s="24">
        <v>4794</v>
      </c>
      <c r="E8" s="24">
        <f>C8+D8</f>
        <v>8839</v>
      </c>
      <c r="F8" s="23">
        <f>E8/E6</f>
        <v>0.20982291221573376</v>
      </c>
    </row>
    <row r="9" spans="2:6" ht="14.25" thickBot="1">
      <c r="B9" s="25" t="s">
        <v>104</v>
      </c>
      <c r="C9" s="26">
        <v>1686</v>
      </c>
      <c r="D9" s="26">
        <v>2402</v>
      </c>
      <c r="E9" s="26">
        <f>C9+D9</f>
        <v>4088</v>
      </c>
      <c r="F9" s="27">
        <f>E9/E6</f>
        <v>0.09704220671319375</v>
      </c>
    </row>
    <row r="10" ht="14.25" thickBot="1"/>
    <row r="11" spans="1:20" ht="13.5">
      <c r="A11" s="133" t="s">
        <v>153</v>
      </c>
      <c r="B11" s="222" t="s">
        <v>65</v>
      </c>
      <c r="C11" s="222"/>
      <c r="D11" s="222"/>
      <c r="E11" s="223"/>
      <c r="F11" s="118" t="s">
        <v>21</v>
      </c>
      <c r="G11" s="119" t="s">
        <v>23</v>
      </c>
      <c r="H11" s="120" t="s">
        <v>160</v>
      </c>
      <c r="I11" s="222" t="s">
        <v>95</v>
      </c>
      <c r="J11" s="222"/>
      <c r="K11" s="222"/>
      <c r="L11" s="224"/>
      <c r="M11" s="33" t="s">
        <v>22</v>
      </c>
      <c r="P11" s="86" t="s">
        <v>1</v>
      </c>
      <c r="Q11" s="7" t="s">
        <v>24</v>
      </c>
      <c r="R11" s="1"/>
      <c r="S11" s="86" t="s">
        <v>2</v>
      </c>
      <c r="T11" s="7" t="s">
        <v>24</v>
      </c>
    </row>
    <row r="12" spans="1:20" ht="13.5">
      <c r="A12" s="124">
        <f>F12</f>
        <v>0</v>
      </c>
      <c r="B12" s="225">
        <f aca="true" t="shared" si="0" ref="B12:B17">IF(F12=0,"",(LOOKUP(F12,男)))</f>
      </c>
      <c r="C12" s="225"/>
      <c r="D12" s="225"/>
      <c r="E12" s="226"/>
      <c r="F12" s="130">
        <v>0</v>
      </c>
      <c r="G12" s="122">
        <v>105</v>
      </c>
      <c r="H12" s="132">
        <v>1</v>
      </c>
      <c r="I12" s="227" t="str">
        <f>IF(H12=0,"",(LOOKUP(H12,女)))</f>
        <v>*</v>
      </c>
      <c r="J12" s="227"/>
      <c r="K12" s="227"/>
      <c r="L12" s="227"/>
      <c r="M12" s="124">
        <f>H12</f>
        <v>1</v>
      </c>
      <c r="P12" s="121">
        <v>0</v>
      </c>
      <c r="Q12" s="5" t="s">
        <v>25</v>
      </c>
      <c r="R12" s="4"/>
      <c r="S12" s="121">
        <v>0</v>
      </c>
      <c r="T12" s="8" t="s">
        <v>25</v>
      </c>
    </row>
    <row r="13" spans="1:20" ht="13.5">
      <c r="A13" s="123">
        <f>A12+F13</f>
        <v>0</v>
      </c>
      <c r="B13" s="228">
        <f t="shared" si="0"/>
      </c>
      <c r="C13" s="228"/>
      <c r="D13" s="228"/>
      <c r="E13" s="229"/>
      <c r="F13" s="129">
        <v>0</v>
      </c>
      <c r="G13" s="119">
        <v>104</v>
      </c>
      <c r="H13" s="131">
        <v>2</v>
      </c>
      <c r="I13" s="230" t="str">
        <f>IF(H13=0,"",(LOOKUP(H13,女)))</f>
        <v>*</v>
      </c>
      <c r="J13" s="230"/>
      <c r="K13" s="230"/>
      <c r="L13" s="230"/>
      <c r="M13" s="123">
        <f aca="true" t="shared" si="1" ref="M13:M18">M12+H13</f>
        <v>3</v>
      </c>
      <c r="P13" s="121">
        <v>10</v>
      </c>
      <c r="Q13" s="5" t="s">
        <v>26</v>
      </c>
      <c r="R13" s="4"/>
      <c r="S13" s="121">
        <v>10</v>
      </c>
      <c r="T13" s="8" t="s">
        <v>26</v>
      </c>
    </row>
    <row r="14" spans="1:20" ht="13.5">
      <c r="A14" s="123">
        <f>A13+F14</f>
        <v>1</v>
      </c>
      <c r="B14" s="228" t="str">
        <f t="shared" si="0"/>
        <v>*</v>
      </c>
      <c r="C14" s="228"/>
      <c r="D14" s="228"/>
      <c r="E14" s="229"/>
      <c r="F14" s="129">
        <v>1</v>
      </c>
      <c r="G14" s="119">
        <v>103</v>
      </c>
      <c r="H14" s="131">
        <v>0</v>
      </c>
      <c r="I14" s="230">
        <f>IF(H14=0,"",(LOOKUP(H14,女)))</f>
      </c>
      <c r="J14" s="230"/>
      <c r="K14" s="230"/>
      <c r="L14" s="230"/>
      <c r="M14" s="123">
        <f t="shared" si="1"/>
        <v>3</v>
      </c>
      <c r="P14" s="121">
        <v>10</v>
      </c>
      <c r="Q14" s="5" t="s">
        <v>26</v>
      </c>
      <c r="R14" s="4"/>
      <c r="S14" s="121">
        <v>10</v>
      </c>
      <c r="T14" s="8" t="s">
        <v>26</v>
      </c>
    </row>
    <row r="15" spans="1:20" ht="13.5">
      <c r="A15" s="123">
        <f>A14+F15</f>
        <v>1</v>
      </c>
      <c r="B15" s="228">
        <f t="shared" si="0"/>
      </c>
      <c r="C15" s="228"/>
      <c r="D15" s="228"/>
      <c r="E15" s="229"/>
      <c r="F15" s="129">
        <v>0</v>
      </c>
      <c r="G15" s="119">
        <v>102</v>
      </c>
      <c r="H15" s="131">
        <v>2</v>
      </c>
      <c r="I15" s="230" t="str">
        <f>IF(H15=0,"",(LOOKUP(H15,女)))</f>
        <v>*</v>
      </c>
      <c r="J15" s="230"/>
      <c r="K15" s="230"/>
      <c r="L15" s="230"/>
      <c r="M15" s="123">
        <f t="shared" si="1"/>
        <v>5</v>
      </c>
      <c r="P15" s="121">
        <v>20</v>
      </c>
      <c r="Q15" s="5" t="s">
        <v>27</v>
      </c>
      <c r="R15" s="4"/>
      <c r="S15" s="121">
        <v>20</v>
      </c>
      <c r="T15" s="8" t="s">
        <v>27</v>
      </c>
    </row>
    <row r="16" spans="1:20" ht="13.5">
      <c r="A16" s="123">
        <f>A15+F16</f>
        <v>3</v>
      </c>
      <c r="B16" s="228" t="str">
        <f t="shared" si="0"/>
        <v>*</v>
      </c>
      <c r="C16" s="228"/>
      <c r="D16" s="228"/>
      <c r="E16" s="229"/>
      <c r="F16" s="129">
        <v>2</v>
      </c>
      <c r="G16" s="119">
        <v>101</v>
      </c>
      <c r="H16" s="131">
        <v>4</v>
      </c>
      <c r="I16" s="230" t="str">
        <f>IF(H16=0,"",(LOOKUP(H16,女)))</f>
        <v>*</v>
      </c>
      <c r="J16" s="230"/>
      <c r="K16" s="230"/>
      <c r="L16" s="230"/>
      <c r="M16" s="123">
        <f t="shared" si="1"/>
        <v>9</v>
      </c>
      <c r="P16" s="121">
        <v>30</v>
      </c>
      <c r="Q16" s="5" t="s">
        <v>28</v>
      </c>
      <c r="R16" s="4"/>
      <c r="S16" s="121">
        <v>30</v>
      </c>
      <c r="T16" s="8" t="s">
        <v>28</v>
      </c>
    </row>
    <row r="17" spans="1:20" ht="13.5">
      <c r="A17" s="124">
        <f>A16+F17</f>
        <v>3</v>
      </c>
      <c r="B17" s="225">
        <f t="shared" si="0"/>
      </c>
      <c r="C17" s="225"/>
      <c r="D17" s="225"/>
      <c r="E17" s="226"/>
      <c r="F17" s="130">
        <v>0</v>
      </c>
      <c r="G17" s="122">
        <v>100</v>
      </c>
      <c r="H17" s="132">
        <v>8</v>
      </c>
      <c r="I17" s="231" t="str">
        <f aca="true" t="shared" si="2" ref="I17:I44">IF(H17=0,"",(LOOKUP(H17,女)))</f>
        <v>*</v>
      </c>
      <c r="J17" s="227"/>
      <c r="K17" s="227"/>
      <c r="L17" s="227"/>
      <c r="M17" s="124">
        <f t="shared" si="1"/>
        <v>17</v>
      </c>
      <c r="P17" s="121">
        <v>40</v>
      </c>
      <c r="Q17" s="5" t="s">
        <v>29</v>
      </c>
      <c r="R17" s="4"/>
      <c r="S17" s="121">
        <v>40</v>
      </c>
      <c r="T17" s="8" t="s">
        <v>66</v>
      </c>
    </row>
    <row r="18" spans="1:20" ht="13.5">
      <c r="A18" s="125">
        <f aca="true" t="shared" si="3" ref="A18:A81">A17+F18</f>
        <v>3</v>
      </c>
      <c r="B18" s="228">
        <f aca="true" t="shared" si="4" ref="B18:B44">IF(F18=0,"",(LOOKUP(F18,男)))</f>
      </c>
      <c r="C18" s="228"/>
      <c r="D18" s="228"/>
      <c r="E18" s="229"/>
      <c r="F18" s="129">
        <v>0</v>
      </c>
      <c r="G18" s="119">
        <v>99</v>
      </c>
      <c r="H18" s="131">
        <v>4</v>
      </c>
      <c r="I18" s="232" t="str">
        <f t="shared" si="2"/>
        <v>*</v>
      </c>
      <c r="J18" s="233"/>
      <c r="K18" s="233"/>
      <c r="L18" s="233"/>
      <c r="M18" s="123">
        <f t="shared" si="1"/>
        <v>21</v>
      </c>
      <c r="P18" s="121">
        <v>50</v>
      </c>
      <c r="Q18" s="5" t="s">
        <v>30</v>
      </c>
      <c r="R18" s="4"/>
      <c r="S18" s="121">
        <v>50</v>
      </c>
      <c r="T18" s="8" t="s">
        <v>67</v>
      </c>
    </row>
    <row r="19" spans="1:20" ht="13.5">
      <c r="A19" s="125">
        <f t="shared" si="3"/>
        <v>5</v>
      </c>
      <c r="B19" s="228" t="str">
        <f t="shared" si="4"/>
        <v>*</v>
      </c>
      <c r="C19" s="228"/>
      <c r="D19" s="228"/>
      <c r="E19" s="229"/>
      <c r="F19" s="129">
        <v>2</v>
      </c>
      <c r="G19" s="119">
        <v>98</v>
      </c>
      <c r="H19" s="131">
        <v>15</v>
      </c>
      <c r="I19" s="234" t="str">
        <f t="shared" si="2"/>
        <v>**</v>
      </c>
      <c r="J19" s="230"/>
      <c r="K19" s="230"/>
      <c r="L19" s="230"/>
      <c r="M19" s="123">
        <f aca="true" t="shared" si="5" ref="M19:M80">M18+H19</f>
        <v>36</v>
      </c>
      <c r="P19" s="121">
        <v>60</v>
      </c>
      <c r="Q19" s="5" t="s">
        <v>31</v>
      </c>
      <c r="R19" s="4"/>
      <c r="S19" s="121">
        <v>60</v>
      </c>
      <c r="T19" s="8" t="s">
        <v>68</v>
      </c>
    </row>
    <row r="20" spans="1:20" ht="13.5">
      <c r="A20" s="125">
        <f t="shared" si="3"/>
        <v>9</v>
      </c>
      <c r="B20" s="228" t="str">
        <f t="shared" si="4"/>
        <v>*</v>
      </c>
      <c r="C20" s="228"/>
      <c r="D20" s="228"/>
      <c r="E20" s="229"/>
      <c r="F20" s="129">
        <v>4</v>
      </c>
      <c r="G20" s="119">
        <v>97</v>
      </c>
      <c r="H20" s="131">
        <v>11</v>
      </c>
      <c r="I20" s="234" t="str">
        <f t="shared" si="2"/>
        <v>**</v>
      </c>
      <c r="J20" s="230"/>
      <c r="K20" s="230"/>
      <c r="L20" s="230"/>
      <c r="M20" s="123">
        <f t="shared" si="5"/>
        <v>47</v>
      </c>
      <c r="P20" s="121">
        <v>70</v>
      </c>
      <c r="Q20" s="5" t="s">
        <v>32</v>
      </c>
      <c r="R20" s="4"/>
      <c r="S20" s="121">
        <v>70</v>
      </c>
      <c r="T20" s="8" t="s">
        <v>69</v>
      </c>
    </row>
    <row r="21" spans="1:20" ht="13.5">
      <c r="A21" s="125">
        <f t="shared" si="3"/>
        <v>11</v>
      </c>
      <c r="B21" s="228" t="str">
        <f t="shared" si="4"/>
        <v>*</v>
      </c>
      <c r="C21" s="228"/>
      <c r="D21" s="228"/>
      <c r="E21" s="229"/>
      <c r="F21" s="129">
        <v>2</v>
      </c>
      <c r="G21" s="119">
        <v>96</v>
      </c>
      <c r="H21" s="131">
        <v>21</v>
      </c>
      <c r="I21" s="234" t="str">
        <f t="shared" si="2"/>
        <v>***</v>
      </c>
      <c r="J21" s="230"/>
      <c r="K21" s="230"/>
      <c r="L21" s="230"/>
      <c r="M21" s="123">
        <f t="shared" si="5"/>
        <v>68</v>
      </c>
      <c r="P21" s="121">
        <v>80</v>
      </c>
      <c r="Q21" s="5" t="s">
        <v>33</v>
      </c>
      <c r="R21" s="4"/>
      <c r="S21" s="121">
        <v>80</v>
      </c>
      <c r="T21" s="8" t="s">
        <v>33</v>
      </c>
    </row>
    <row r="22" spans="1:20" ht="13.5">
      <c r="A22" s="124">
        <f t="shared" si="3"/>
        <v>21</v>
      </c>
      <c r="B22" s="225" t="str">
        <f t="shared" si="4"/>
        <v>**</v>
      </c>
      <c r="C22" s="225"/>
      <c r="D22" s="225"/>
      <c r="E22" s="226"/>
      <c r="F22" s="130">
        <v>10</v>
      </c>
      <c r="G22" s="122">
        <v>95</v>
      </c>
      <c r="H22" s="132">
        <v>28</v>
      </c>
      <c r="I22" s="231" t="str">
        <f t="shared" si="2"/>
        <v>***</v>
      </c>
      <c r="J22" s="227"/>
      <c r="K22" s="227"/>
      <c r="L22" s="227"/>
      <c r="M22" s="124">
        <f t="shared" si="5"/>
        <v>96</v>
      </c>
      <c r="P22" s="121">
        <v>90</v>
      </c>
      <c r="Q22" s="5" t="s">
        <v>34</v>
      </c>
      <c r="R22" s="4"/>
      <c r="S22" s="121">
        <v>90</v>
      </c>
      <c r="T22" s="8" t="s">
        <v>70</v>
      </c>
    </row>
    <row r="23" spans="1:20" ht="13.5">
      <c r="A23" s="125">
        <f t="shared" si="3"/>
        <v>36</v>
      </c>
      <c r="B23" s="228" t="str">
        <f t="shared" si="4"/>
        <v>**</v>
      </c>
      <c r="C23" s="228"/>
      <c r="D23" s="228"/>
      <c r="E23" s="229"/>
      <c r="F23" s="129">
        <v>15</v>
      </c>
      <c r="G23" s="119">
        <v>94</v>
      </c>
      <c r="H23" s="131">
        <v>36</v>
      </c>
      <c r="I23" s="232" t="str">
        <f t="shared" si="2"/>
        <v>****</v>
      </c>
      <c r="J23" s="233"/>
      <c r="K23" s="233"/>
      <c r="L23" s="233"/>
      <c r="M23" s="126">
        <f t="shared" si="5"/>
        <v>132</v>
      </c>
      <c r="P23" s="121">
        <v>100</v>
      </c>
      <c r="Q23" s="5" t="s">
        <v>35</v>
      </c>
      <c r="R23" s="4"/>
      <c r="S23" s="121">
        <v>100</v>
      </c>
      <c r="T23" s="8" t="s">
        <v>71</v>
      </c>
    </row>
    <row r="24" spans="1:20" ht="13.5">
      <c r="A24" s="125">
        <f t="shared" si="3"/>
        <v>52</v>
      </c>
      <c r="B24" s="228" t="str">
        <f t="shared" si="4"/>
        <v>**</v>
      </c>
      <c r="C24" s="228"/>
      <c r="D24" s="228"/>
      <c r="E24" s="229"/>
      <c r="F24" s="129">
        <v>16</v>
      </c>
      <c r="G24" s="119">
        <v>93</v>
      </c>
      <c r="H24" s="131">
        <v>54</v>
      </c>
      <c r="I24" s="234" t="str">
        <f t="shared" si="2"/>
        <v>****※*</v>
      </c>
      <c r="J24" s="230"/>
      <c r="K24" s="230"/>
      <c r="L24" s="230"/>
      <c r="M24" s="123">
        <f t="shared" si="5"/>
        <v>186</v>
      </c>
      <c r="P24" s="121">
        <v>110</v>
      </c>
      <c r="Q24" s="5" t="s">
        <v>36</v>
      </c>
      <c r="R24" s="4"/>
      <c r="S24" s="121">
        <v>110</v>
      </c>
      <c r="T24" s="8" t="s">
        <v>72</v>
      </c>
    </row>
    <row r="25" spans="1:20" ht="13.5">
      <c r="A25" s="125">
        <f t="shared" si="3"/>
        <v>73</v>
      </c>
      <c r="B25" s="228" t="str">
        <f t="shared" si="4"/>
        <v>***</v>
      </c>
      <c r="C25" s="228"/>
      <c r="D25" s="228"/>
      <c r="E25" s="229"/>
      <c r="F25" s="129">
        <v>21</v>
      </c>
      <c r="G25" s="119">
        <v>92</v>
      </c>
      <c r="H25" s="131">
        <v>61</v>
      </c>
      <c r="I25" s="234" t="str">
        <f t="shared" si="2"/>
        <v>****※**</v>
      </c>
      <c r="J25" s="230"/>
      <c r="K25" s="230"/>
      <c r="L25" s="230"/>
      <c r="M25" s="123">
        <f t="shared" si="5"/>
        <v>247</v>
      </c>
      <c r="P25" s="121">
        <v>120</v>
      </c>
      <c r="Q25" s="5" t="s">
        <v>37</v>
      </c>
      <c r="R25" s="4"/>
      <c r="S25" s="121">
        <v>120</v>
      </c>
      <c r="T25" s="8" t="s">
        <v>73</v>
      </c>
    </row>
    <row r="26" spans="1:20" ht="13.5">
      <c r="A26" s="125">
        <f t="shared" si="3"/>
        <v>109</v>
      </c>
      <c r="B26" s="228" t="str">
        <f t="shared" si="4"/>
        <v>****</v>
      </c>
      <c r="C26" s="228"/>
      <c r="D26" s="228"/>
      <c r="E26" s="229"/>
      <c r="F26" s="129">
        <v>36</v>
      </c>
      <c r="G26" s="119">
        <v>91</v>
      </c>
      <c r="H26" s="131">
        <v>47</v>
      </c>
      <c r="I26" s="234" t="str">
        <f t="shared" si="2"/>
        <v>****※</v>
      </c>
      <c r="J26" s="230"/>
      <c r="K26" s="230"/>
      <c r="L26" s="230"/>
      <c r="M26" s="123">
        <f t="shared" si="5"/>
        <v>294</v>
      </c>
      <c r="P26" s="121">
        <v>130</v>
      </c>
      <c r="Q26" s="5" t="s">
        <v>38</v>
      </c>
      <c r="R26" s="4"/>
      <c r="S26" s="121">
        <v>130</v>
      </c>
      <c r="T26" s="8" t="s">
        <v>38</v>
      </c>
    </row>
    <row r="27" spans="1:20" ht="13.5">
      <c r="A27" s="124">
        <f t="shared" si="3"/>
        <v>146</v>
      </c>
      <c r="B27" s="225" t="str">
        <f t="shared" si="4"/>
        <v>****</v>
      </c>
      <c r="C27" s="225"/>
      <c r="D27" s="225"/>
      <c r="E27" s="226"/>
      <c r="F27" s="130">
        <v>37</v>
      </c>
      <c r="G27" s="122">
        <v>90</v>
      </c>
      <c r="H27" s="132">
        <v>58</v>
      </c>
      <c r="I27" s="231" t="str">
        <f t="shared" si="2"/>
        <v>****※*</v>
      </c>
      <c r="J27" s="227"/>
      <c r="K27" s="227"/>
      <c r="L27" s="227"/>
      <c r="M27" s="124">
        <f t="shared" si="5"/>
        <v>352</v>
      </c>
      <c r="P27" s="121">
        <v>140</v>
      </c>
      <c r="Q27" s="5" t="s">
        <v>39</v>
      </c>
      <c r="R27" s="4"/>
      <c r="S27" s="121">
        <v>140</v>
      </c>
      <c r="T27" s="8" t="s">
        <v>74</v>
      </c>
    </row>
    <row r="28" spans="1:20" ht="13.5">
      <c r="A28" s="125">
        <f t="shared" si="3"/>
        <v>183</v>
      </c>
      <c r="B28" s="228" t="str">
        <f t="shared" si="4"/>
        <v>****</v>
      </c>
      <c r="C28" s="228"/>
      <c r="D28" s="228"/>
      <c r="E28" s="229"/>
      <c r="F28" s="129">
        <v>37</v>
      </c>
      <c r="G28" s="119">
        <v>89</v>
      </c>
      <c r="H28" s="131">
        <v>88</v>
      </c>
      <c r="I28" s="232" t="str">
        <f t="shared" si="2"/>
        <v>****※****</v>
      </c>
      <c r="J28" s="233"/>
      <c r="K28" s="233"/>
      <c r="L28" s="233"/>
      <c r="M28" s="126">
        <f t="shared" si="5"/>
        <v>440</v>
      </c>
      <c r="P28" s="121">
        <v>150</v>
      </c>
      <c r="Q28" s="5" t="s">
        <v>40</v>
      </c>
      <c r="R28" s="4"/>
      <c r="S28" s="121">
        <v>150</v>
      </c>
      <c r="T28" s="8" t="s">
        <v>75</v>
      </c>
    </row>
    <row r="29" spans="1:20" ht="13.5">
      <c r="A29" s="125">
        <f t="shared" si="3"/>
        <v>221</v>
      </c>
      <c r="B29" s="228" t="str">
        <f t="shared" si="4"/>
        <v>****</v>
      </c>
      <c r="C29" s="228"/>
      <c r="D29" s="228"/>
      <c r="E29" s="229"/>
      <c r="F29" s="129">
        <v>38</v>
      </c>
      <c r="G29" s="119">
        <v>88</v>
      </c>
      <c r="H29" s="131">
        <v>97</v>
      </c>
      <c r="I29" s="234" t="str">
        <f t="shared" si="2"/>
        <v>****※****※</v>
      </c>
      <c r="J29" s="230"/>
      <c r="K29" s="230"/>
      <c r="L29" s="230"/>
      <c r="M29" s="123">
        <f t="shared" si="5"/>
        <v>537</v>
      </c>
      <c r="P29" s="121">
        <v>160</v>
      </c>
      <c r="Q29" s="5" t="s">
        <v>41</v>
      </c>
      <c r="R29" s="4"/>
      <c r="S29" s="121">
        <v>160</v>
      </c>
      <c r="T29" s="8" t="s">
        <v>76</v>
      </c>
    </row>
    <row r="30" spans="1:20" ht="13.5">
      <c r="A30" s="125">
        <f t="shared" si="3"/>
        <v>270</v>
      </c>
      <c r="B30" s="228" t="str">
        <f t="shared" si="4"/>
        <v>※****</v>
      </c>
      <c r="C30" s="228"/>
      <c r="D30" s="228"/>
      <c r="E30" s="229"/>
      <c r="F30" s="129">
        <v>49</v>
      </c>
      <c r="G30" s="119">
        <v>87</v>
      </c>
      <c r="H30" s="131">
        <v>95</v>
      </c>
      <c r="I30" s="234" t="str">
        <f t="shared" si="2"/>
        <v>****※****※</v>
      </c>
      <c r="J30" s="230"/>
      <c r="K30" s="230"/>
      <c r="L30" s="230"/>
      <c r="M30" s="123">
        <f t="shared" si="5"/>
        <v>632</v>
      </c>
      <c r="P30" s="121">
        <v>170</v>
      </c>
      <c r="Q30" s="5" t="s">
        <v>42</v>
      </c>
      <c r="R30" s="4"/>
      <c r="S30" s="121">
        <v>170</v>
      </c>
      <c r="T30" s="8" t="s">
        <v>77</v>
      </c>
    </row>
    <row r="31" spans="1:20" ht="13.5">
      <c r="A31" s="125">
        <f t="shared" si="3"/>
        <v>333</v>
      </c>
      <c r="B31" s="228" t="str">
        <f t="shared" si="4"/>
        <v>**※****</v>
      </c>
      <c r="C31" s="228"/>
      <c r="D31" s="228"/>
      <c r="E31" s="229"/>
      <c r="F31" s="129">
        <v>63</v>
      </c>
      <c r="G31" s="119">
        <v>86</v>
      </c>
      <c r="H31" s="131">
        <v>106</v>
      </c>
      <c r="I31" s="234" t="str">
        <f t="shared" si="2"/>
        <v>****※****※*</v>
      </c>
      <c r="J31" s="230"/>
      <c r="K31" s="230"/>
      <c r="L31" s="230"/>
      <c r="M31" s="123">
        <f t="shared" si="5"/>
        <v>738</v>
      </c>
      <c r="P31" s="121">
        <v>180</v>
      </c>
      <c r="Q31" s="5" t="s">
        <v>43</v>
      </c>
      <c r="R31" s="4"/>
      <c r="S31" s="121">
        <v>180</v>
      </c>
      <c r="T31" s="8" t="s">
        <v>43</v>
      </c>
    </row>
    <row r="32" spans="1:20" ht="13.5">
      <c r="A32" s="124">
        <f t="shared" si="3"/>
        <v>411</v>
      </c>
      <c r="B32" s="225" t="str">
        <f t="shared" si="4"/>
        <v>***※****</v>
      </c>
      <c r="C32" s="225"/>
      <c r="D32" s="225"/>
      <c r="E32" s="226"/>
      <c r="F32" s="130">
        <v>78</v>
      </c>
      <c r="G32" s="122">
        <v>85</v>
      </c>
      <c r="H32" s="132">
        <v>111</v>
      </c>
      <c r="I32" s="231" t="str">
        <f t="shared" si="2"/>
        <v>****※****※**</v>
      </c>
      <c r="J32" s="227"/>
      <c r="K32" s="227"/>
      <c r="L32" s="227"/>
      <c r="M32" s="124">
        <f t="shared" si="5"/>
        <v>849</v>
      </c>
      <c r="P32" s="121">
        <v>190</v>
      </c>
      <c r="Q32" s="5" t="s">
        <v>44</v>
      </c>
      <c r="R32" s="4"/>
      <c r="S32" s="121">
        <v>190</v>
      </c>
      <c r="T32" s="8" t="s">
        <v>78</v>
      </c>
    </row>
    <row r="33" spans="1:20" ht="13.5">
      <c r="A33" s="125">
        <f t="shared" si="3"/>
        <v>481</v>
      </c>
      <c r="B33" s="228" t="str">
        <f t="shared" si="4"/>
        <v>***※****</v>
      </c>
      <c r="C33" s="228"/>
      <c r="D33" s="228"/>
      <c r="E33" s="229"/>
      <c r="F33" s="129">
        <v>70</v>
      </c>
      <c r="G33" s="119">
        <v>84</v>
      </c>
      <c r="H33" s="131">
        <v>125</v>
      </c>
      <c r="I33" s="232" t="str">
        <f t="shared" si="2"/>
        <v>****※****※***</v>
      </c>
      <c r="J33" s="233"/>
      <c r="K33" s="233"/>
      <c r="L33" s="233"/>
      <c r="M33" s="126">
        <f t="shared" si="5"/>
        <v>974</v>
      </c>
      <c r="P33" s="121">
        <v>200</v>
      </c>
      <c r="Q33" s="5" t="s">
        <v>45</v>
      </c>
      <c r="R33" s="4"/>
      <c r="S33" s="121">
        <v>200</v>
      </c>
      <c r="T33" s="8" t="s">
        <v>79</v>
      </c>
    </row>
    <row r="34" spans="1:20" ht="13.5">
      <c r="A34" s="125">
        <f t="shared" si="3"/>
        <v>572</v>
      </c>
      <c r="B34" s="228" t="str">
        <f t="shared" si="4"/>
        <v>※****※****</v>
      </c>
      <c r="C34" s="228"/>
      <c r="D34" s="228"/>
      <c r="E34" s="229"/>
      <c r="F34" s="129">
        <v>91</v>
      </c>
      <c r="G34" s="119">
        <v>83</v>
      </c>
      <c r="H34" s="131">
        <v>128</v>
      </c>
      <c r="I34" s="234" t="str">
        <f t="shared" si="2"/>
        <v>****※****※***</v>
      </c>
      <c r="J34" s="230"/>
      <c r="K34" s="230"/>
      <c r="L34" s="230"/>
      <c r="M34" s="123">
        <f t="shared" si="5"/>
        <v>1102</v>
      </c>
      <c r="P34" s="121">
        <v>210</v>
      </c>
      <c r="Q34" s="5" t="s">
        <v>46</v>
      </c>
      <c r="R34" s="4"/>
      <c r="S34" s="121">
        <v>210</v>
      </c>
      <c r="T34" s="8" t="s">
        <v>80</v>
      </c>
    </row>
    <row r="35" spans="1:20" ht="13.5">
      <c r="A35" s="125">
        <f t="shared" si="3"/>
        <v>664</v>
      </c>
      <c r="B35" s="228" t="str">
        <f t="shared" si="4"/>
        <v>※****※****</v>
      </c>
      <c r="C35" s="228"/>
      <c r="D35" s="228"/>
      <c r="E35" s="229"/>
      <c r="F35" s="129">
        <v>92</v>
      </c>
      <c r="G35" s="119">
        <v>82</v>
      </c>
      <c r="H35" s="131">
        <v>143</v>
      </c>
      <c r="I35" s="234" t="str">
        <f t="shared" si="2"/>
        <v>****※****※****※</v>
      </c>
      <c r="J35" s="230"/>
      <c r="K35" s="230"/>
      <c r="L35" s="230"/>
      <c r="M35" s="123">
        <f t="shared" si="5"/>
        <v>1245</v>
      </c>
      <c r="P35" s="121">
        <v>220</v>
      </c>
      <c r="Q35" s="5" t="s">
        <v>47</v>
      </c>
      <c r="R35" s="4"/>
      <c r="S35" s="121">
        <v>220</v>
      </c>
      <c r="T35" s="8" t="s">
        <v>81</v>
      </c>
    </row>
    <row r="36" spans="1:20" ht="13.5">
      <c r="A36" s="125">
        <f t="shared" si="3"/>
        <v>763</v>
      </c>
      <c r="B36" s="228" t="str">
        <f t="shared" si="4"/>
        <v>※****※****</v>
      </c>
      <c r="C36" s="228"/>
      <c r="D36" s="228"/>
      <c r="E36" s="229"/>
      <c r="F36" s="129">
        <v>99</v>
      </c>
      <c r="G36" s="119">
        <v>81</v>
      </c>
      <c r="H36" s="131">
        <v>132</v>
      </c>
      <c r="I36" s="234" t="str">
        <f t="shared" si="2"/>
        <v>****※****※****</v>
      </c>
      <c r="J36" s="230"/>
      <c r="K36" s="230"/>
      <c r="L36" s="230"/>
      <c r="M36" s="123">
        <f t="shared" si="5"/>
        <v>1377</v>
      </c>
      <c r="P36" s="121">
        <v>230</v>
      </c>
      <c r="Q36" s="5" t="s">
        <v>48</v>
      </c>
      <c r="R36" s="4"/>
      <c r="S36" s="121">
        <v>230</v>
      </c>
      <c r="T36" s="8" t="s">
        <v>48</v>
      </c>
    </row>
    <row r="37" spans="1:20" ht="13.5">
      <c r="A37" s="124">
        <f t="shared" si="3"/>
        <v>865</v>
      </c>
      <c r="B37" s="225" t="str">
        <f t="shared" si="4"/>
        <v>*※****※****</v>
      </c>
      <c r="C37" s="225"/>
      <c r="D37" s="225"/>
      <c r="E37" s="226"/>
      <c r="F37" s="130">
        <v>102</v>
      </c>
      <c r="G37" s="122">
        <v>80</v>
      </c>
      <c r="H37" s="132">
        <v>148</v>
      </c>
      <c r="I37" s="231" t="str">
        <f t="shared" si="2"/>
        <v>****※****※****※</v>
      </c>
      <c r="J37" s="227"/>
      <c r="K37" s="227"/>
      <c r="L37" s="227"/>
      <c r="M37" s="124">
        <f t="shared" si="5"/>
        <v>1525</v>
      </c>
      <c r="P37" s="121">
        <v>240</v>
      </c>
      <c r="Q37" s="5" t="s">
        <v>49</v>
      </c>
      <c r="R37" s="4"/>
      <c r="S37" s="121">
        <v>240</v>
      </c>
      <c r="T37" s="8" t="s">
        <v>82</v>
      </c>
    </row>
    <row r="38" spans="1:20" ht="13.5">
      <c r="A38" s="125">
        <f t="shared" si="3"/>
        <v>1002</v>
      </c>
      <c r="B38" s="228" t="str">
        <f t="shared" si="4"/>
        <v>****※****※****</v>
      </c>
      <c r="C38" s="228"/>
      <c r="D38" s="228"/>
      <c r="E38" s="229"/>
      <c r="F38" s="129">
        <v>137</v>
      </c>
      <c r="G38" s="119">
        <v>79</v>
      </c>
      <c r="H38" s="131">
        <v>138</v>
      </c>
      <c r="I38" s="232" t="str">
        <f t="shared" si="2"/>
        <v>****※****※****</v>
      </c>
      <c r="J38" s="233"/>
      <c r="K38" s="233"/>
      <c r="L38" s="233"/>
      <c r="M38" s="126">
        <f t="shared" si="5"/>
        <v>1663</v>
      </c>
      <c r="P38" s="121">
        <v>250</v>
      </c>
      <c r="Q38" s="5" t="s">
        <v>50</v>
      </c>
      <c r="R38" s="4"/>
      <c r="S38" s="121">
        <v>250</v>
      </c>
      <c r="T38" s="8" t="s">
        <v>83</v>
      </c>
    </row>
    <row r="39" spans="1:20" ht="13.5">
      <c r="A39" s="125">
        <f t="shared" si="3"/>
        <v>1144</v>
      </c>
      <c r="B39" s="228" t="str">
        <f t="shared" si="4"/>
        <v>※****※****※****</v>
      </c>
      <c r="C39" s="228"/>
      <c r="D39" s="228"/>
      <c r="E39" s="229"/>
      <c r="F39" s="129">
        <v>142</v>
      </c>
      <c r="G39" s="119">
        <v>78</v>
      </c>
      <c r="H39" s="131">
        <v>156</v>
      </c>
      <c r="I39" s="234" t="str">
        <f t="shared" si="2"/>
        <v>****※****※****※*</v>
      </c>
      <c r="J39" s="230"/>
      <c r="K39" s="230"/>
      <c r="L39" s="230"/>
      <c r="M39" s="123">
        <f t="shared" si="5"/>
        <v>1819</v>
      </c>
      <c r="P39" s="121">
        <v>260</v>
      </c>
      <c r="Q39" s="5" t="s">
        <v>51</v>
      </c>
      <c r="R39" s="4"/>
      <c r="S39" s="121">
        <v>260</v>
      </c>
      <c r="T39" s="8" t="s">
        <v>84</v>
      </c>
    </row>
    <row r="40" spans="1:20" ht="13.5">
      <c r="A40" s="125">
        <f t="shared" si="3"/>
        <v>1318</v>
      </c>
      <c r="B40" s="228" t="str">
        <f t="shared" si="4"/>
        <v>***※****※****※****</v>
      </c>
      <c r="C40" s="228"/>
      <c r="D40" s="228"/>
      <c r="E40" s="229"/>
      <c r="F40" s="129">
        <v>174</v>
      </c>
      <c r="G40" s="119">
        <v>77</v>
      </c>
      <c r="H40" s="131">
        <v>199</v>
      </c>
      <c r="I40" s="234" t="str">
        <f t="shared" si="2"/>
        <v>****※****※****※****※</v>
      </c>
      <c r="J40" s="230"/>
      <c r="K40" s="230"/>
      <c r="L40" s="230"/>
      <c r="M40" s="123">
        <f t="shared" si="5"/>
        <v>2018</v>
      </c>
      <c r="P40" s="121">
        <v>270</v>
      </c>
      <c r="Q40" s="5" t="s">
        <v>52</v>
      </c>
      <c r="R40" s="4"/>
      <c r="S40" s="121">
        <v>270</v>
      </c>
      <c r="T40" s="8" t="s">
        <v>85</v>
      </c>
    </row>
    <row r="41" spans="1:20" ht="13.5">
      <c r="A41" s="125">
        <f t="shared" si="3"/>
        <v>1503</v>
      </c>
      <c r="B41" s="228" t="str">
        <f t="shared" si="4"/>
        <v>****※****※****※****</v>
      </c>
      <c r="C41" s="228"/>
      <c r="D41" s="228"/>
      <c r="E41" s="229"/>
      <c r="F41" s="129">
        <v>185</v>
      </c>
      <c r="G41" s="119">
        <v>76</v>
      </c>
      <c r="H41" s="131">
        <v>185</v>
      </c>
      <c r="I41" s="234" t="str">
        <f t="shared" si="2"/>
        <v>****※****※****※****</v>
      </c>
      <c r="J41" s="230"/>
      <c r="K41" s="230"/>
      <c r="L41" s="230"/>
      <c r="M41" s="123">
        <f t="shared" si="5"/>
        <v>2203</v>
      </c>
      <c r="P41" s="121">
        <v>280</v>
      </c>
      <c r="Q41" s="5" t="s">
        <v>53</v>
      </c>
      <c r="R41" s="4"/>
      <c r="S41" s="121">
        <v>280</v>
      </c>
      <c r="T41" s="8" t="s">
        <v>53</v>
      </c>
    </row>
    <row r="42" spans="1:20" ht="13.5">
      <c r="A42" s="124">
        <f t="shared" si="3"/>
        <v>1686</v>
      </c>
      <c r="B42" s="225" t="str">
        <f t="shared" si="4"/>
        <v>****※****※****※****</v>
      </c>
      <c r="C42" s="225"/>
      <c r="D42" s="225"/>
      <c r="E42" s="226"/>
      <c r="F42" s="130">
        <v>183</v>
      </c>
      <c r="G42" s="122">
        <v>75</v>
      </c>
      <c r="H42" s="132">
        <v>199</v>
      </c>
      <c r="I42" s="231" t="str">
        <f t="shared" si="2"/>
        <v>****※****※****※****※</v>
      </c>
      <c r="J42" s="227"/>
      <c r="K42" s="227"/>
      <c r="L42" s="227"/>
      <c r="M42" s="124">
        <f t="shared" si="5"/>
        <v>2402</v>
      </c>
      <c r="P42" s="121">
        <v>290</v>
      </c>
      <c r="Q42" s="5" t="s">
        <v>54</v>
      </c>
      <c r="R42" s="4"/>
      <c r="S42" s="121">
        <v>290</v>
      </c>
      <c r="T42" s="8" t="s">
        <v>86</v>
      </c>
    </row>
    <row r="43" spans="1:20" ht="13.5">
      <c r="A43" s="125">
        <f t="shared" si="3"/>
        <v>1890</v>
      </c>
      <c r="B43" s="228" t="str">
        <f t="shared" si="4"/>
        <v>*※****※****※****※****</v>
      </c>
      <c r="C43" s="228"/>
      <c r="D43" s="228"/>
      <c r="E43" s="229"/>
      <c r="F43" s="129">
        <v>204</v>
      </c>
      <c r="G43" s="119">
        <v>74</v>
      </c>
      <c r="H43" s="131">
        <v>206</v>
      </c>
      <c r="I43" s="232" t="str">
        <f t="shared" si="2"/>
        <v>****※****※****※****※*</v>
      </c>
      <c r="J43" s="233"/>
      <c r="K43" s="233"/>
      <c r="L43" s="233"/>
      <c r="M43" s="126">
        <f t="shared" si="5"/>
        <v>2608</v>
      </c>
      <c r="P43" s="121">
        <v>300</v>
      </c>
      <c r="Q43" s="5" t="s">
        <v>55</v>
      </c>
      <c r="R43" s="4"/>
      <c r="S43" s="121">
        <v>300</v>
      </c>
      <c r="T43" s="8" t="s">
        <v>87</v>
      </c>
    </row>
    <row r="44" spans="1:20" ht="13.5">
      <c r="A44" s="125">
        <f t="shared" si="3"/>
        <v>2025</v>
      </c>
      <c r="B44" s="228" t="str">
        <f t="shared" si="4"/>
        <v>****※****※****</v>
      </c>
      <c r="C44" s="228"/>
      <c r="D44" s="228"/>
      <c r="E44" s="229"/>
      <c r="F44" s="129">
        <v>135</v>
      </c>
      <c r="G44" s="119">
        <v>73</v>
      </c>
      <c r="H44" s="131">
        <v>137</v>
      </c>
      <c r="I44" s="234" t="str">
        <f t="shared" si="2"/>
        <v>****※****※****</v>
      </c>
      <c r="J44" s="230"/>
      <c r="K44" s="230"/>
      <c r="L44" s="230"/>
      <c r="M44" s="123">
        <f t="shared" si="5"/>
        <v>2745</v>
      </c>
      <c r="P44" s="121">
        <v>310</v>
      </c>
      <c r="Q44" s="5" t="s">
        <v>56</v>
      </c>
      <c r="R44" s="4"/>
      <c r="S44" s="121">
        <v>310</v>
      </c>
      <c r="T44" s="8" t="s">
        <v>88</v>
      </c>
    </row>
    <row r="45" spans="1:20" ht="13.5">
      <c r="A45" s="125">
        <f t="shared" si="3"/>
        <v>2274</v>
      </c>
      <c r="B45" s="228" t="str">
        <f aca="true" t="shared" si="6" ref="B45:B76">IF(F45=0,"",(LOOKUP(F45,男)))</f>
        <v>※****※****※****※****※****</v>
      </c>
      <c r="C45" s="228"/>
      <c r="D45" s="228"/>
      <c r="E45" s="229"/>
      <c r="F45" s="129">
        <v>249</v>
      </c>
      <c r="G45" s="119">
        <v>72</v>
      </c>
      <c r="H45" s="131">
        <v>199</v>
      </c>
      <c r="I45" s="234" t="str">
        <f aca="true" t="shared" si="7" ref="I45:I76">IF(H45=0,"",(LOOKUP(H45,女)))</f>
        <v>****※****※****※****※</v>
      </c>
      <c r="J45" s="230"/>
      <c r="K45" s="230"/>
      <c r="L45" s="230"/>
      <c r="M45" s="123">
        <f t="shared" si="5"/>
        <v>2944</v>
      </c>
      <c r="P45" s="121">
        <v>320</v>
      </c>
      <c r="Q45" s="5" t="s">
        <v>57</v>
      </c>
      <c r="R45" s="4"/>
      <c r="S45" s="121">
        <v>320</v>
      </c>
      <c r="T45" s="8" t="s">
        <v>89</v>
      </c>
    </row>
    <row r="46" spans="1:20" ht="13.5">
      <c r="A46" s="125">
        <f t="shared" si="3"/>
        <v>2580</v>
      </c>
      <c r="B46" s="228" t="str">
        <f t="shared" si="6"/>
        <v>*※****※****※****※****※****※****</v>
      </c>
      <c r="C46" s="228"/>
      <c r="D46" s="228"/>
      <c r="E46" s="229"/>
      <c r="F46" s="129">
        <v>306</v>
      </c>
      <c r="G46" s="119">
        <v>71</v>
      </c>
      <c r="H46" s="131">
        <v>285</v>
      </c>
      <c r="I46" s="234" t="str">
        <f t="shared" si="7"/>
        <v>****※****※****※****※****※****</v>
      </c>
      <c r="J46" s="230"/>
      <c r="K46" s="230"/>
      <c r="L46" s="230"/>
      <c r="M46" s="123">
        <f t="shared" si="5"/>
        <v>3229</v>
      </c>
      <c r="P46" s="121">
        <v>330</v>
      </c>
      <c r="Q46" s="5" t="s">
        <v>58</v>
      </c>
      <c r="R46" s="4"/>
      <c r="S46" s="121">
        <v>330</v>
      </c>
      <c r="T46" s="8" t="s">
        <v>58</v>
      </c>
    </row>
    <row r="47" spans="1:20" ht="13.5">
      <c r="A47" s="124">
        <f t="shared" si="3"/>
        <v>2847</v>
      </c>
      <c r="B47" s="225" t="str">
        <f t="shared" si="6"/>
        <v>**※****※****※****※****※****</v>
      </c>
      <c r="C47" s="225"/>
      <c r="D47" s="225"/>
      <c r="E47" s="226"/>
      <c r="F47" s="130">
        <v>267</v>
      </c>
      <c r="G47" s="122">
        <v>70</v>
      </c>
      <c r="H47" s="132">
        <v>293</v>
      </c>
      <c r="I47" s="231" t="str">
        <f t="shared" si="7"/>
        <v>****※****※****※****※****※****※</v>
      </c>
      <c r="J47" s="227"/>
      <c r="K47" s="227"/>
      <c r="L47" s="227"/>
      <c r="M47" s="124">
        <f t="shared" si="5"/>
        <v>3522</v>
      </c>
      <c r="P47" s="121">
        <v>340</v>
      </c>
      <c r="Q47" s="5" t="s">
        <v>59</v>
      </c>
      <c r="R47" s="4"/>
      <c r="S47" s="121">
        <v>340</v>
      </c>
      <c r="T47" s="8" t="s">
        <v>90</v>
      </c>
    </row>
    <row r="48" spans="1:20" ht="13.5">
      <c r="A48" s="125">
        <f t="shared" si="3"/>
        <v>3143</v>
      </c>
      <c r="B48" s="228" t="str">
        <f t="shared" si="6"/>
        <v>※****※****※****※****※****※****</v>
      </c>
      <c r="C48" s="228"/>
      <c r="D48" s="228"/>
      <c r="E48" s="229"/>
      <c r="F48" s="129">
        <v>296</v>
      </c>
      <c r="G48" s="119">
        <v>69</v>
      </c>
      <c r="H48" s="131">
        <v>262</v>
      </c>
      <c r="I48" s="232" t="str">
        <f t="shared" si="7"/>
        <v>****※****※****※****※****※**</v>
      </c>
      <c r="J48" s="233"/>
      <c r="K48" s="233"/>
      <c r="L48" s="233"/>
      <c r="M48" s="126">
        <f t="shared" si="5"/>
        <v>3784</v>
      </c>
      <c r="P48" s="121">
        <v>350</v>
      </c>
      <c r="Q48" s="5" t="s">
        <v>60</v>
      </c>
      <c r="R48" s="4"/>
      <c r="S48" s="121">
        <v>350</v>
      </c>
      <c r="T48" s="8" t="s">
        <v>91</v>
      </c>
    </row>
    <row r="49" spans="1:20" ht="13.5">
      <c r="A49" s="125">
        <f t="shared" si="3"/>
        <v>3411</v>
      </c>
      <c r="B49" s="228" t="str">
        <f t="shared" si="6"/>
        <v>**※****※****※****※****※****</v>
      </c>
      <c r="C49" s="228"/>
      <c r="D49" s="228"/>
      <c r="E49" s="229"/>
      <c r="F49" s="129">
        <v>268</v>
      </c>
      <c r="G49" s="119">
        <v>68</v>
      </c>
      <c r="H49" s="131">
        <v>283</v>
      </c>
      <c r="I49" s="234" t="str">
        <f t="shared" si="7"/>
        <v>****※****※****※****※****※****</v>
      </c>
      <c r="J49" s="230"/>
      <c r="K49" s="230"/>
      <c r="L49" s="230"/>
      <c r="M49" s="123">
        <f t="shared" si="5"/>
        <v>4067</v>
      </c>
      <c r="P49" s="121">
        <v>360</v>
      </c>
      <c r="Q49" s="5" t="s">
        <v>61</v>
      </c>
      <c r="R49" s="4"/>
      <c r="S49" s="121">
        <v>360</v>
      </c>
      <c r="T49" s="8" t="s">
        <v>92</v>
      </c>
    </row>
    <row r="50" spans="1:20" ht="13.5">
      <c r="A50" s="125">
        <f t="shared" si="3"/>
        <v>3612</v>
      </c>
      <c r="B50" s="228" t="str">
        <f t="shared" si="6"/>
        <v>*※****※****※****※****</v>
      </c>
      <c r="C50" s="228"/>
      <c r="D50" s="228"/>
      <c r="E50" s="229"/>
      <c r="F50" s="129">
        <v>201</v>
      </c>
      <c r="G50" s="119">
        <v>67</v>
      </c>
      <c r="H50" s="131">
        <v>240</v>
      </c>
      <c r="I50" s="234" t="str">
        <f t="shared" si="7"/>
        <v>****※****※****※****※****※</v>
      </c>
      <c r="J50" s="230"/>
      <c r="K50" s="230"/>
      <c r="L50" s="230"/>
      <c r="M50" s="123">
        <f t="shared" si="5"/>
        <v>4307</v>
      </c>
      <c r="P50" s="121">
        <v>370</v>
      </c>
      <c r="Q50" s="5" t="s">
        <v>62</v>
      </c>
      <c r="R50" s="4"/>
      <c r="S50" s="121">
        <v>370</v>
      </c>
      <c r="T50" s="8" t="s">
        <v>93</v>
      </c>
    </row>
    <row r="51" spans="1:20" ht="13.5">
      <c r="A51" s="125">
        <f t="shared" si="3"/>
        <v>3842</v>
      </c>
      <c r="B51" s="228" t="str">
        <f t="shared" si="6"/>
        <v>****※****※****※****※****</v>
      </c>
      <c r="C51" s="228"/>
      <c r="D51" s="228"/>
      <c r="E51" s="229"/>
      <c r="F51" s="129">
        <v>230</v>
      </c>
      <c r="G51" s="119">
        <v>66</v>
      </c>
      <c r="H51" s="131">
        <v>261</v>
      </c>
      <c r="I51" s="234" t="str">
        <f t="shared" si="7"/>
        <v>****※****※****※****※****※**</v>
      </c>
      <c r="J51" s="230"/>
      <c r="K51" s="230"/>
      <c r="L51" s="230"/>
      <c r="M51" s="123">
        <f t="shared" si="5"/>
        <v>4568</v>
      </c>
      <c r="P51" s="121">
        <v>380</v>
      </c>
      <c r="Q51" s="5" t="s">
        <v>63</v>
      </c>
      <c r="R51" s="4"/>
      <c r="S51" s="121">
        <v>380</v>
      </c>
      <c r="T51" s="8" t="s">
        <v>63</v>
      </c>
    </row>
    <row r="52" spans="1:20" ht="14.25" thickBot="1">
      <c r="A52" s="124">
        <f t="shared" si="3"/>
        <v>4045</v>
      </c>
      <c r="B52" s="225" t="str">
        <f t="shared" si="6"/>
        <v>*※****※****※****※****</v>
      </c>
      <c r="C52" s="225"/>
      <c r="D52" s="225"/>
      <c r="E52" s="226"/>
      <c r="F52" s="130">
        <v>203</v>
      </c>
      <c r="G52" s="122">
        <v>65</v>
      </c>
      <c r="H52" s="132">
        <v>226</v>
      </c>
      <c r="I52" s="231" t="str">
        <f t="shared" si="7"/>
        <v>****※****※****※****※***</v>
      </c>
      <c r="J52" s="227"/>
      <c r="K52" s="227"/>
      <c r="L52" s="227"/>
      <c r="M52" s="124">
        <f t="shared" si="5"/>
        <v>4794</v>
      </c>
      <c r="P52" s="52">
        <v>390</v>
      </c>
      <c r="Q52" s="6" t="s">
        <v>64</v>
      </c>
      <c r="R52" s="4"/>
      <c r="S52" s="52">
        <v>390</v>
      </c>
      <c r="T52" s="9" t="s">
        <v>94</v>
      </c>
    </row>
    <row r="53" spans="1:20" ht="13.5">
      <c r="A53" s="125">
        <f t="shared" si="3"/>
        <v>4270</v>
      </c>
      <c r="B53" s="228" t="str">
        <f t="shared" si="6"/>
        <v>***※****※****※****※****</v>
      </c>
      <c r="C53" s="228"/>
      <c r="D53" s="228"/>
      <c r="E53" s="229"/>
      <c r="F53" s="129">
        <v>225</v>
      </c>
      <c r="G53" s="119">
        <v>64</v>
      </c>
      <c r="H53" s="131">
        <v>209</v>
      </c>
      <c r="I53" s="232" t="str">
        <f t="shared" si="7"/>
        <v>****※****※****※****※*</v>
      </c>
      <c r="J53" s="233"/>
      <c r="K53" s="233"/>
      <c r="L53" s="233"/>
      <c r="M53" s="126">
        <f t="shared" si="5"/>
        <v>5003</v>
      </c>
      <c r="R53" s="4"/>
      <c r="S53" s="4"/>
      <c r="T53" s="4"/>
    </row>
    <row r="54" spans="1:13" ht="13.5">
      <c r="A54" s="125">
        <f t="shared" si="3"/>
        <v>4445</v>
      </c>
      <c r="B54" s="228" t="str">
        <f t="shared" si="6"/>
        <v>***※****※****※****</v>
      </c>
      <c r="C54" s="228"/>
      <c r="D54" s="228"/>
      <c r="E54" s="229"/>
      <c r="F54" s="129">
        <v>175</v>
      </c>
      <c r="G54" s="119">
        <v>63</v>
      </c>
      <c r="H54" s="131">
        <v>212</v>
      </c>
      <c r="I54" s="234" t="str">
        <f t="shared" si="7"/>
        <v>****※****※****※****※**</v>
      </c>
      <c r="J54" s="230"/>
      <c r="K54" s="230"/>
      <c r="L54" s="230"/>
      <c r="M54" s="123">
        <f t="shared" si="5"/>
        <v>5215</v>
      </c>
    </row>
    <row r="55" spans="1:13" ht="13.5">
      <c r="A55" s="125">
        <f t="shared" si="3"/>
        <v>4648</v>
      </c>
      <c r="B55" s="228" t="str">
        <f t="shared" si="6"/>
        <v>*※****※****※****※****</v>
      </c>
      <c r="C55" s="228"/>
      <c r="D55" s="228"/>
      <c r="E55" s="229"/>
      <c r="F55" s="129">
        <v>203</v>
      </c>
      <c r="G55" s="119">
        <v>62</v>
      </c>
      <c r="H55" s="131">
        <v>197</v>
      </c>
      <c r="I55" s="234" t="str">
        <f t="shared" si="7"/>
        <v>****※****※****※****※</v>
      </c>
      <c r="J55" s="230"/>
      <c r="K55" s="230"/>
      <c r="L55" s="230"/>
      <c r="M55" s="123">
        <f t="shared" si="5"/>
        <v>5412</v>
      </c>
    </row>
    <row r="56" spans="1:13" ht="13.5">
      <c r="A56" s="125">
        <f t="shared" si="3"/>
        <v>4814</v>
      </c>
      <c r="B56" s="228" t="str">
        <f t="shared" si="6"/>
        <v>**※****※****※****</v>
      </c>
      <c r="C56" s="228"/>
      <c r="D56" s="228"/>
      <c r="E56" s="229"/>
      <c r="F56" s="129">
        <v>166</v>
      </c>
      <c r="G56" s="119">
        <v>61</v>
      </c>
      <c r="H56" s="131">
        <v>179</v>
      </c>
      <c r="I56" s="234" t="str">
        <f t="shared" si="7"/>
        <v>****※****※****※***</v>
      </c>
      <c r="J56" s="230"/>
      <c r="K56" s="230"/>
      <c r="L56" s="230"/>
      <c r="M56" s="123">
        <f t="shared" si="5"/>
        <v>5591</v>
      </c>
    </row>
    <row r="57" spans="1:13" ht="13.5">
      <c r="A57" s="124">
        <f t="shared" si="3"/>
        <v>5026</v>
      </c>
      <c r="B57" s="225" t="str">
        <f t="shared" si="6"/>
        <v>**※****※****※****※****</v>
      </c>
      <c r="C57" s="225"/>
      <c r="D57" s="225"/>
      <c r="E57" s="226"/>
      <c r="F57" s="130">
        <v>212</v>
      </c>
      <c r="G57" s="122">
        <v>60</v>
      </c>
      <c r="H57" s="132">
        <v>218</v>
      </c>
      <c r="I57" s="231" t="str">
        <f t="shared" si="7"/>
        <v>****※****※****※****※**</v>
      </c>
      <c r="J57" s="227"/>
      <c r="K57" s="227"/>
      <c r="L57" s="227"/>
      <c r="M57" s="124">
        <f t="shared" si="5"/>
        <v>5809</v>
      </c>
    </row>
    <row r="58" spans="1:13" ht="13.5">
      <c r="A58" s="125">
        <f t="shared" si="3"/>
        <v>5225</v>
      </c>
      <c r="B58" s="228" t="str">
        <f t="shared" si="6"/>
        <v>※****※****※****※****</v>
      </c>
      <c r="C58" s="228"/>
      <c r="D58" s="228"/>
      <c r="E58" s="229"/>
      <c r="F58" s="129">
        <v>199</v>
      </c>
      <c r="G58" s="119">
        <v>59</v>
      </c>
      <c r="H58" s="131">
        <v>179</v>
      </c>
      <c r="I58" s="232" t="str">
        <f t="shared" si="7"/>
        <v>****※****※****※***</v>
      </c>
      <c r="J58" s="233"/>
      <c r="K58" s="233"/>
      <c r="L58" s="233"/>
      <c r="M58" s="126">
        <f t="shared" si="5"/>
        <v>5988</v>
      </c>
    </row>
    <row r="59" spans="1:13" ht="13.5">
      <c r="A59" s="125">
        <f t="shared" si="3"/>
        <v>5436</v>
      </c>
      <c r="B59" s="228" t="str">
        <f t="shared" si="6"/>
        <v>**※****※****※****※****</v>
      </c>
      <c r="C59" s="228"/>
      <c r="D59" s="228"/>
      <c r="E59" s="229"/>
      <c r="F59" s="129">
        <v>211</v>
      </c>
      <c r="G59" s="119">
        <v>58</v>
      </c>
      <c r="H59" s="131">
        <v>209</v>
      </c>
      <c r="I59" s="234" t="str">
        <f t="shared" si="7"/>
        <v>****※****※****※****※*</v>
      </c>
      <c r="J59" s="230"/>
      <c r="K59" s="230"/>
      <c r="L59" s="230"/>
      <c r="M59" s="123">
        <f t="shared" si="5"/>
        <v>6197</v>
      </c>
    </row>
    <row r="60" spans="1:13" ht="13.5">
      <c r="A60" s="125">
        <f t="shared" si="3"/>
        <v>5651</v>
      </c>
      <c r="B60" s="228" t="str">
        <f t="shared" si="6"/>
        <v>**※****※****※****※****</v>
      </c>
      <c r="C60" s="228"/>
      <c r="D60" s="228"/>
      <c r="E60" s="229"/>
      <c r="F60" s="129">
        <v>215</v>
      </c>
      <c r="G60" s="119">
        <v>57</v>
      </c>
      <c r="H60" s="131">
        <v>223</v>
      </c>
      <c r="I60" s="234" t="str">
        <f t="shared" si="7"/>
        <v>****※****※****※****※***</v>
      </c>
      <c r="J60" s="230"/>
      <c r="K60" s="230"/>
      <c r="L60" s="230"/>
      <c r="M60" s="123">
        <f t="shared" si="5"/>
        <v>6420</v>
      </c>
    </row>
    <row r="61" spans="1:13" ht="13.5">
      <c r="A61" s="125">
        <f t="shared" si="3"/>
        <v>5879</v>
      </c>
      <c r="B61" s="228" t="str">
        <f t="shared" si="6"/>
        <v>***※****※****※****※****</v>
      </c>
      <c r="C61" s="228"/>
      <c r="D61" s="228"/>
      <c r="E61" s="229"/>
      <c r="F61" s="129">
        <v>228</v>
      </c>
      <c r="G61" s="119">
        <v>56</v>
      </c>
      <c r="H61" s="131">
        <v>205</v>
      </c>
      <c r="I61" s="234" t="str">
        <f t="shared" si="7"/>
        <v>****※****※****※****※*</v>
      </c>
      <c r="J61" s="230"/>
      <c r="K61" s="230"/>
      <c r="L61" s="230"/>
      <c r="M61" s="123">
        <f t="shared" si="5"/>
        <v>6625</v>
      </c>
    </row>
    <row r="62" spans="1:13" ht="13.5">
      <c r="A62" s="124">
        <f t="shared" si="3"/>
        <v>6122</v>
      </c>
      <c r="B62" s="225" t="str">
        <f t="shared" si="6"/>
        <v>※****※****※****※****※****</v>
      </c>
      <c r="C62" s="225"/>
      <c r="D62" s="225"/>
      <c r="E62" s="226"/>
      <c r="F62" s="130">
        <v>243</v>
      </c>
      <c r="G62" s="122">
        <v>55</v>
      </c>
      <c r="H62" s="132">
        <v>230</v>
      </c>
      <c r="I62" s="231" t="str">
        <f t="shared" si="7"/>
        <v>****※****※****※****※****</v>
      </c>
      <c r="J62" s="227"/>
      <c r="K62" s="227"/>
      <c r="L62" s="227"/>
      <c r="M62" s="124">
        <f t="shared" si="5"/>
        <v>6855</v>
      </c>
    </row>
    <row r="63" spans="1:13" ht="13.5">
      <c r="A63" s="125">
        <f t="shared" si="3"/>
        <v>6360</v>
      </c>
      <c r="B63" s="228" t="str">
        <f t="shared" si="6"/>
        <v>****※****※****※****※****</v>
      </c>
      <c r="C63" s="228"/>
      <c r="D63" s="228"/>
      <c r="E63" s="229"/>
      <c r="F63" s="129">
        <v>238</v>
      </c>
      <c r="G63" s="119">
        <v>54</v>
      </c>
      <c r="H63" s="131">
        <v>225</v>
      </c>
      <c r="I63" s="232" t="str">
        <f t="shared" si="7"/>
        <v>****※****※****※****※***</v>
      </c>
      <c r="J63" s="233"/>
      <c r="K63" s="233"/>
      <c r="L63" s="233"/>
      <c r="M63" s="126">
        <f t="shared" si="5"/>
        <v>7080</v>
      </c>
    </row>
    <row r="64" spans="1:13" ht="13.5">
      <c r="A64" s="125">
        <f t="shared" si="3"/>
        <v>6598</v>
      </c>
      <c r="B64" s="228" t="str">
        <f t="shared" si="6"/>
        <v>****※****※****※****※****</v>
      </c>
      <c r="C64" s="228"/>
      <c r="D64" s="228"/>
      <c r="E64" s="229"/>
      <c r="F64" s="129">
        <v>238</v>
      </c>
      <c r="G64" s="119">
        <v>53</v>
      </c>
      <c r="H64" s="131">
        <v>223</v>
      </c>
      <c r="I64" s="234" t="str">
        <f t="shared" si="7"/>
        <v>****※****※****※****※***</v>
      </c>
      <c r="J64" s="230"/>
      <c r="K64" s="230"/>
      <c r="L64" s="230"/>
      <c r="M64" s="123">
        <f t="shared" si="5"/>
        <v>7303</v>
      </c>
    </row>
    <row r="65" spans="1:13" ht="13.5">
      <c r="A65" s="125">
        <f t="shared" si="3"/>
        <v>6850</v>
      </c>
      <c r="B65" s="228" t="str">
        <f t="shared" si="6"/>
        <v>*※****※****※****※****※****</v>
      </c>
      <c r="C65" s="228"/>
      <c r="D65" s="228"/>
      <c r="E65" s="229"/>
      <c r="F65" s="129">
        <v>252</v>
      </c>
      <c r="G65" s="119">
        <v>52</v>
      </c>
      <c r="H65" s="131">
        <v>207</v>
      </c>
      <c r="I65" s="234" t="str">
        <f t="shared" si="7"/>
        <v>****※****※****※****※*</v>
      </c>
      <c r="J65" s="230"/>
      <c r="K65" s="230"/>
      <c r="L65" s="230"/>
      <c r="M65" s="123">
        <f t="shared" si="5"/>
        <v>7510</v>
      </c>
    </row>
    <row r="66" spans="1:13" ht="13.5">
      <c r="A66" s="125">
        <f t="shared" si="3"/>
        <v>7157</v>
      </c>
      <c r="B66" s="228" t="str">
        <f t="shared" si="6"/>
        <v>*※****※****※****※****※****※****</v>
      </c>
      <c r="C66" s="228"/>
      <c r="D66" s="228"/>
      <c r="E66" s="229"/>
      <c r="F66" s="129">
        <v>307</v>
      </c>
      <c r="G66" s="119">
        <v>51</v>
      </c>
      <c r="H66" s="131">
        <v>245</v>
      </c>
      <c r="I66" s="234" t="str">
        <f t="shared" si="7"/>
        <v>****※****※****※****※****※</v>
      </c>
      <c r="J66" s="230"/>
      <c r="K66" s="230"/>
      <c r="L66" s="230"/>
      <c r="M66" s="123">
        <f t="shared" si="5"/>
        <v>7755</v>
      </c>
    </row>
    <row r="67" spans="1:13" ht="13.5">
      <c r="A67" s="124">
        <f t="shared" si="3"/>
        <v>7470</v>
      </c>
      <c r="B67" s="225" t="str">
        <f t="shared" si="6"/>
        <v>**※****※****※****※****※****※****</v>
      </c>
      <c r="C67" s="225"/>
      <c r="D67" s="225"/>
      <c r="E67" s="226"/>
      <c r="F67" s="130">
        <v>313</v>
      </c>
      <c r="G67" s="122">
        <v>50</v>
      </c>
      <c r="H67" s="132">
        <v>268</v>
      </c>
      <c r="I67" s="231" t="str">
        <f t="shared" si="7"/>
        <v>****※****※****※****※****※**</v>
      </c>
      <c r="J67" s="227"/>
      <c r="K67" s="227"/>
      <c r="L67" s="227"/>
      <c r="M67" s="124">
        <f t="shared" si="5"/>
        <v>8023</v>
      </c>
    </row>
    <row r="68" spans="1:13" ht="13.5">
      <c r="A68" s="125">
        <f t="shared" si="3"/>
        <v>7759</v>
      </c>
      <c r="B68" s="228" t="str">
        <f t="shared" si="6"/>
        <v>****※****※****※****※****※****</v>
      </c>
      <c r="C68" s="228"/>
      <c r="D68" s="228"/>
      <c r="E68" s="229"/>
      <c r="F68" s="129">
        <v>289</v>
      </c>
      <c r="G68" s="119">
        <v>49</v>
      </c>
      <c r="H68" s="131">
        <v>290</v>
      </c>
      <c r="I68" s="232" t="str">
        <f t="shared" si="7"/>
        <v>****※****※****※****※****※****※</v>
      </c>
      <c r="J68" s="233"/>
      <c r="K68" s="233"/>
      <c r="L68" s="233"/>
      <c r="M68" s="126">
        <f t="shared" si="5"/>
        <v>8313</v>
      </c>
    </row>
    <row r="69" spans="1:13" ht="13.5">
      <c r="A69" s="125">
        <f t="shared" si="3"/>
        <v>8063</v>
      </c>
      <c r="B69" s="228" t="str">
        <f t="shared" si="6"/>
        <v>*※****※****※****※****※****※****</v>
      </c>
      <c r="C69" s="228"/>
      <c r="D69" s="228"/>
      <c r="E69" s="229"/>
      <c r="F69" s="129">
        <v>304</v>
      </c>
      <c r="G69" s="119">
        <v>48</v>
      </c>
      <c r="H69" s="131">
        <v>291</v>
      </c>
      <c r="I69" s="234" t="str">
        <f t="shared" si="7"/>
        <v>****※****※****※****※****※****※</v>
      </c>
      <c r="J69" s="230"/>
      <c r="K69" s="230"/>
      <c r="L69" s="230"/>
      <c r="M69" s="123">
        <f t="shared" si="5"/>
        <v>8604</v>
      </c>
    </row>
    <row r="70" spans="1:13" ht="13.5">
      <c r="A70" s="125">
        <f t="shared" si="3"/>
        <v>8428</v>
      </c>
      <c r="B70" s="228" t="str">
        <f t="shared" si="6"/>
        <v>**※****※****※****※****※****※****※****</v>
      </c>
      <c r="C70" s="228"/>
      <c r="D70" s="228"/>
      <c r="E70" s="229"/>
      <c r="F70" s="129">
        <v>365</v>
      </c>
      <c r="G70" s="119">
        <v>47</v>
      </c>
      <c r="H70" s="131">
        <v>331</v>
      </c>
      <c r="I70" s="234" t="str">
        <f t="shared" si="7"/>
        <v>****※****※****※****※****※****※****</v>
      </c>
      <c r="J70" s="230"/>
      <c r="K70" s="230"/>
      <c r="L70" s="230"/>
      <c r="M70" s="123">
        <f t="shared" si="5"/>
        <v>8935</v>
      </c>
    </row>
    <row r="71" spans="1:13" ht="13.5">
      <c r="A71" s="125">
        <f t="shared" si="3"/>
        <v>8806</v>
      </c>
      <c r="B71" s="228" t="str">
        <f t="shared" si="6"/>
        <v>***※****※****※****※****※****※****※****</v>
      </c>
      <c r="C71" s="228"/>
      <c r="D71" s="228"/>
      <c r="E71" s="229"/>
      <c r="F71" s="129">
        <v>378</v>
      </c>
      <c r="G71" s="119">
        <v>46</v>
      </c>
      <c r="H71" s="131">
        <v>339</v>
      </c>
      <c r="I71" s="234" t="str">
        <f t="shared" si="7"/>
        <v>****※****※****※****※****※****※****</v>
      </c>
      <c r="J71" s="230"/>
      <c r="K71" s="230"/>
      <c r="L71" s="230"/>
      <c r="M71" s="123">
        <f t="shared" si="5"/>
        <v>9274</v>
      </c>
    </row>
    <row r="72" spans="1:13" ht="13.5">
      <c r="A72" s="124">
        <f t="shared" si="3"/>
        <v>9200</v>
      </c>
      <c r="B72" s="225" t="str">
        <f t="shared" si="6"/>
        <v>※****※****※****※****※****※****※****※****</v>
      </c>
      <c r="C72" s="225"/>
      <c r="D72" s="225"/>
      <c r="E72" s="226"/>
      <c r="F72" s="130">
        <v>394</v>
      </c>
      <c r="G72" s="122">
        <v>45</v>
      </c>
      <c r="H72" s="132">
        <v>343</v>
      </c>
      <c r="I72" s="231" t="str">
        <f t="shared" si="7"/>
        <v>****※****※****※****※****※****※****※</v>
      </c>
      <c r="J72" s="227"/>
      <c r="K72" s="227"/>
      <c r="L72" s="227"/>
      <c r="M72" s="124">
        <f t="shared" si="5"/>
        <v>9617</v>
      </c>
    </row>
    <row r="73" spans="1:13" ht="13.5">
      <c r="A73" s="125">
        <f t="shared" si="3"/>
        <v>9609</v>
      </c>
      <c r="B73" s="228" t="str">
        <f t="shared" si="6"/>
        <v>※****※****※****※****※****※****※****※****</v>
      </c>
      <c r="C73" s="228"/>
      <c r="D73" s="228"/>
      <c r="E73" s="229"/>
      <c r="F73" s="129">
        <v>409</v>
      </c>
      <c r="G73" s="119">
        <v>44</v>
      </c>
      <c r="H73" s="131">
        <v>367</v>
      </c>
      <c r="I73" s="232" t="str">
        <f t="shared" si="7"/>
        <v>****※****※****※****※****※****※****※**</v>
      </c>
      <c r="J73" s="233"/>
      <c r="K73" s="233"/>
      <c r="L73" s="233"/>
      <c r="M73" s="126">
        <f t="shared" si="5"/>
        <v>9984</v>
      </c>
    </row>
    <row r="74" spans="1:13" ht="13.5">
      <c r="A74" s="125">
        <f t="shared" si="3"/>
        <v>9945</v>
      </c>
      <c r="B74" s="228" t="str">
        <f t="shared" si="6"/>
        <v>****※****※****※****※****※****※****</v>
      </c>
      <c r="C74" s="228"/>
      <c r="D74" s="228"/>
      <c r="E74" s="229"/>
      <c r="F74" s="129">
        <v>336</v>
      </c>
      <c r="G74" s="119">
        <v>43</v>
      </c>
      <c r="H74" s="131">
        <v>322</v>
      </c>
      <c r="I74" s="234" t="str">
        <f t="shared" si="7"/>
        <v>****※****※****※****※****※****※***</v>
      </c>
      <c r="J74" s="230"/>
      <c r="K74" s="230"/>
      <c r="L74" s="230"/>
      <c r="M74" s="123">
        <f t="shared" si="5"/>
        <v>10306</v>
      </c>
    </row>
    <row r="75" spans="1:13" ht="13.5">
      <c r="A75" s="125">
        <f t="shared" si="3"/>
        <v>10247</v>
      </c>
      <c r="B75" s="228" t="str">
        <f t="shared" si="6"/>
        <v>*※****※****※****※****※****※****</v>
      </c>
      <c r="C75" s="228"/>
      <c r="D75" s="228"/>
      <c r="E75" s="229"/>
      <c r="F75" s="129">
        <v>302</v>
      </c>
      <c r="G75" s="119">
        <v>42</v>
      </c>
      <c r="H75" s="131">
        <v>282</v>
      </c>
      <c r="I75" s="234" t="str">
        <f t="shared" si="7"/>
        <v>****※****※****※****※****※****</v>
      </c>
      <c r="J75" s="230"/>
      <c r="K75" s="230"/>
      <c r="L75" s="230"/>
      <c r="M75" s="123">
        <f t="shared" si="5"/>
        <v>10588</v>
      </c>
    </row>
    <row r="76" spans="1:13" ht="13.5">
      <c r="A76" s="125">
        <f t="shared" si="3"/>
        <v>10587</v>
      </c>
      <c r="B76" s="228" t="str">
        <f t="shared" si="6"/>
        <v>※****※****※****※****※****※****※****</v>
      </c>
      <c r="C76" s="228"/>
      <c r="D76" s="228"/>
      <c r="E76" s="229"/>
      <c r="F76" s="129">
        <v>340</v>
      </c>
      <c r="G76" s="119">
        <v>41</v>
      </c>
      <c r="H76" s="131">
        <v>315</v>
      </c>
      <c r="I76" s="234" t="str">
        <f t="shared" si="7"/>
        <v>****※****※****※****※****※****※**</v>
      </c>
      <c r="J76" s="230"/>
      <c r="K76" s="230"/>
      <c r="L76" s="230"/>
      <c r="M76" s="123">
        <f t="shared" si="5"/>
        <v>10903</v>
      </c>
    </row>
    <row r="77" spans="1:13" ht="13.5">
      <c r="A77" s="124">
        <f t="shared" si="3"/>
        <v>10915</v>
      </c>
      <c r="B77" s="225" t="str">
        <f aca="true" t="shared" si="8" ref="B77:B108">IF(F77=0,"",(LOOKUP(F77,男)))</f>
        <v>***※****※****※****※****※****※****</v>
      </c>
      <c r="C77" s="225"/>
      <c r="D77" s="225"/>
      <c r="E77" s="226"/>
      <c r="F77" s="130">
        <v>328</v>
      </c>
      <c r="G77" s="122">
        <v>40</v>
      </c>
      <c r="H77" s="132">
        <v>314</v>
      </c>
      <c r="I77" s="231" t="str">
        <f aca="true" t="shared" si="9" ref="I77:I108">IF(H77=0,"",(LOOKUP(H77,女)))</f>
        <v>****※****※****※****※****※****※**</v>
      </c>
      <c r="J77" s="227"/>
      <c r="K77" s="227"/>
      <c r="L77" s="227"/>
      <c r="M77" s="124">
        <f t="shared" si="5"/>
        <v>11217</v>
      </c>
    </row>
    <row r="78" spans="1:13" ht="13.5">
      <c r="A78" s="125">
        <f t="shared" si="3"/>
        <v>11249</v>
      </c>
      <c r="B78" s="228" t="str">
        <f t="shared" si="8"/>
        <v>****※****※****※****※****※****※****</v>
      </c>
      <c r="C78" s="228"/>
      <c r="D78" s="228"/>
      <c r="E78" s="229"/>
      <c r="F78" s="129">
        <v>334</v>
      </c>
      <c r="G78" s="119">
        <v>39</v>
      </c>
      <c r="H78" s="131">
        <v>283</v>
      </c>
      <c r="I78" s="232" t="str">
        <f t="shared" si="9"/>
        <v>****※****※****※****※****※****</v>
      </c>
      <c r="J78" s="233"/>
      <c r="K78" s="233"/>
      <c r="L78" s="233"/>
      <c r="M78" s="126">
        <f t="shared" si="5"/>
        <v>11500</v>
      </c>
    </row>
    <row r="79" spans="1:13" ht="13.5">
      <c r="A79" s="125">
        <f t="shared" si="3"/>
        <v>11581</v>
      </c>
      <c r="B79" s="228" t="str">
        <f t="shared" si="8"/>
        <v>****※****※****※****※****※****※****</v>
      </c>
      <c r="C79" s="228"/>
      <c r="D79" s="228"/>
      <c r="E79" s="229"/>
      <c r="F79" s="129">
        <v>332</v>
      </c>
      <c r="G79" s="119">
        <v>38</v>
      </c>
      <c r="H79" s="131">
        <v>310</v>
      </c>
      <c r="I79" s="234" t="str">
        <f t="shared" si="9"/>
        <v>****※****※****※****※****※****※**</v>
      </c>
      <c r="J79" s="230"/>
      <c r="K79" s="230"/>
      <c r="L79" s="230"/>
      <c r="M79" s="123">
        <f t="shared" si="5"/>
        <v>11810</v>
      </c>
    </row>
    <row r="80" spans="1:13" ht="13.5">
      <c r="A80" s="125">
        <f t="shared" si="3"/>
        <v>11923</v>
      </c>
      <c r="B80" s="228" t="str">
        <f t="shared" si="8"/>
        <v>※****※****※****※****※****※****※****</v>
      </c>
      <c r="C80" s="228"/>
      <c r="D80" s="228"/>
      <c r="E80" s="229"/>
      <c r="F80" s="129">
        <v>342</v>
      </c>
      <c r="G80" s="119">
        <v>37</v>
      </c>
      <c r="H80" s="131">
        <v>282</v>
      </c>
      <c r="I80" s="234" t="str">
        <f t="shared" si="9"/>
        <v>****※****※****※****※****※****</v>
      </c>
      <c r="J80" s="230"/>
      <c r="K80" s="230"/>
      <c r="L80" s="230"/>
      <c r="M80" s="123">
        <f t="shared" si="5"/>
        <v>12092</v>
      </c>
    </row>
    <row r="81" spans="1:13" ht="13.5">
      <c r="A81" s="125">
        <f t="shared" si="3"/>
        <v>12261</v>
      </c>
      <c r="B81" s="228" t="str">
        <f t="shared" si="8"/>
        <v>****※****※****※****※****※****※****</v>
      </c>
      <c r="C81" s="228"/>
      <c r="D81" s="228"/>
      <c r="E81" s="229"/>
      <c r="F81" s="129">
        <v>338</v>
      </c>
      <c r="G81" s="119">
        <v>36</v>
      </c>
      <c r="H81" s="131">
        <v>305</v>
      </c>
      <c r="I81" s="234" t="str">
        <f t="shared" si="9"/>
        <v>****※****※****※****※****※****※*</v>
      </c>
      <c r="J81" s="230"/>
      <c r="K81" s="230"/>
      <c r="L81" s="230"/>
      <c r="M81" s="123">
        <f aca="true" t="shared" si="10" ref="M81:M117">M80+H81</f>
        <v>12397</v>
      </c>
    </row>
    <row r="82" spans="1:13" ht="13.5">
      <c r="A82" s="124">
        <f aca="true" t="shared" si="11" ref="A82:A117">A81+F82</f>
        <v>12575</v>
      </c>
      <c r="B82" s="225" t="str">
        <f t="shared" si="8"/>
        <v>**※****※****※****※****※****※****</v>
      </c>
      <c r="C82" s="225"/>
      <c r="D82" s="225"/>
      <c r="E82" s="226"/>
      <c r="F82" s="130">
        <v>314</v>
      </c>
      <c r="G82" s="122">
        <v>35</v>
      </c>
      <c r="H82" s="132">
        <v>290</v>
      </c>
      <c r="I82" s="231" t="str">
        <f t="shared" si="9"/>
        <v>****※****※****※****※****※****※</v>
      </c>
      <c r="J82" s="227"/>
      <c r="K82" s="227"/>
      <c r="L82" s="227"/>
      <c r="M82" s="124">
        <f t="shared" si="10"/>
        <v>12687</v>
      </c>
    </row>
    <row r="83" spans="1:13" ht="13.5">
      <c r="A83" s="125">
        <f t="shared" si="11"/>
        <v>12915</v>
      </c>
      <c r="B83" s="228" t="str">
        <f t="shared" si="8"/>
        <v>※****※****※****※****※****※****※****</v>
      </c>
      <c r="C83" s="228"/>
      <c r="D83" s="228"/>
      <c r="E83" s="229"/>
      <c r="F83" s="129">
        <v>340</v>
      </c>
      <c r="G83" s="119">
        <v>34</v>
      </c>
      <c r="H83" s="131">
        <v>248</v>
      </c>
      <c r="I83" s="232" t="str">
        <f t="shared" si="9"/>
        <v>****※****※****※****※****※</v>
      </c>
      <c r="J83" s="233"/>
      <c r="K83" s="233"/>
      <c r="L83" s="233"/>
      <c r="M83" s="126">
        <f t="shared" si="10"/>
        <v>12935</v>
      </c>
    </row>
    <row r="84" spans="1:13" ht="13.5">
      <c r="A84" s="125">
        <f t="shared" si="11"/>
        <v>13211</v>
      </c>
      <c r="B84" s="228" t="str">
        <f t="shared" si="8"/>
        <v>※****※****※****※****※****※****</v>
      </c>
      <c r="C84" s="228"/>
      <c r="D84" s="228"/>
      <c r="E84" s="229"/>
      <c r="F84" s="129">
        <v>296</v>
      </c>
      <c r="G84" s="119">
        <v>33</v>
      </c>
      <c r="H84" s="131">
        <v>289</v>
      </c>
      <c r="I84" s="234" t="str">
        <f t="shared" si="9"/>
        <v>****※****※****※****※****※****</v>
      </c>
      <c r="J84" s="230"/>
      <c r="K84" s="230"/>
      <c r="L84" s="230"/>
      <c r="M84" s="123">
        <f t="shared" si="10"/>
        <v>13224</v>
      </c>
    </row>
    <row r="85" spans="1:13" ht="13.5">
      <c r="A85" s="125">
        <f t="shared" si="11"/>
        <v>13487</v>
      </c>
      <c r="B85" s="228" t="str">
        <f t="shared" si="8"/>
        <v>***※****※****※****※****※****</v>
      </c>
      <c r="C85" s="228"/>
      <c r="D85" s="228"/>
      <c r="E85" s="229"/>
      <c r="F85" s="129">
        <v>276</v>
      </c>
      <c r="G85" s="119">
        <v>32</v>
      </c>
      <c r="H85" s="131">
        <v>274</v>
      </c>
      <c r="I85" s="234" t="str">
        <f t="shared" si="9"/>
        <v>****※****※****※****※****※***</v>
      </c>
      <c r="J85" s="230"/>
      <c r="K85" s="230"/>
      <c r="L85" s="230"/>
      <c r="M85" s="123">
        <f t="shared" si="10"/>
        <v>13498</v>
      </c>
    </row>
    <row r="86" spans="1:13" ht="13.5">
      <c r="A86" s="125">
        <f t="shared" si="11"/>
        <v>13793</v>
      </c>
      <c r="B86" s="228" t="str">
        <f t="shared" si="8"/>
        <v>*※****※****※****※****※****※****</v>
      </c>
      <c r="C86" s="228"/>
      <c r="D86" s="228"/>
      <c r="E86" s="229"/>
      <c r="F86" s="129">
        <v>306</v>
      </c>
      <c r="G86" s="119">
        <v>31</v>
      </c>
      <c r="H86" s="131">
        <v>254</v>
      </c>
      <c r="I86" s="234" t="str">
        <f t="shared" si="9"/>
        <v>****※****※****※****※****※*</v>
      </c>
      <c r="J86" s="230"/>
      <c r="K86" s="230"/>
      <c r="L86" s="230"/>
      <c r="M86" s="123">
        <f t="shared" si="10"/>
        <v>13752</v>
      </c>
    </row>
    <row r="87" spans="1:13" ht="13.5">
      <c r="A87" s="124">
        <f t="shared" si="11"/>
        <v>14109</v>
      </c>
      <c r="B87" s="225" t="str">
        <f t="shared" si="8"/>
        <v>**※****※****※****※****※****※****</v>
      </c>
      <c r="C87" s="225"/>
      <c r="D87" s="225"/>
      <c r="E87" s="226"/>
      <c r="F87" s="130">
        <v>316</v>
      </c>
      <c r="G87" s="122">
        <v>30</v>
      </c>
      <c r="H87" s="132">
        <v>258</v>
      </c>
      <c r="I87" s="231" t="str">
        <f t="shared" si="9"/>
        <v>****※****※****※****※****※*</v>
      </c>
      <c r="J87" s="227"/>
      <c r="K87" s="227"/>
      <c r="L87" s="227"/>
      <c r="M87" s="124">
        <f t="shared" si="10"/>
        <v>14010</v>
      </c>
    </row>
    <row r="88" spans="1:13" ht="13.5">
      <c r="A88" s="125">
        <f t="shared" si="11"/>
        <v>14385</v>
      </c>
      <c r="B88" s="228" t="str">
        <f t="shared" si="8"/>
        <v>***※****※****※****※****※****</v>
      </c>
      <c r="C88" s="228"/>
      <c r="D88" s="228"/>
      <c r="E88" s="229"/>
      <c r="F88" s="129">
        <v>276</v>
      </c>
      <c r="G88" s="119">
        <v>29</v>
      </c>
      <c r="H88" s="131">
        <v>266</v>
      </c>
      <c r="I88" s="232" t="str">
        <f t="shared" si="9"/>
        <v>****※****※****※****※****※**</v>
      </c>
      <c r="J88" s="233"/>
      <c r="K88" s="233"/>
      <c r="L88" s="233"/>
      <c r="M88" s="126">
        <f t="shared" si="10"/>
        <v>14276</v>
      </c>
    </row>
    <row r="89" spans="1:13" ht="13.5">
      <c r="A89" s="125">
        <f t="shared" si="11"/>
        <v>14676</v>
      </c>
      <c r="B89" s="228" t="str">
        <f t="shared" si="8"/>
        <v>※****※****※****※****※****※****</v>
      </c>
      <c r="C89" s="228"/>
      <c r="D89" s="228"/>
      <c r="E89" s="229"/>
      <c r="F89" s="129">
        <v>291</v>
      </c>
      <c r="G89" s="119">
        <v>28</v>
      </c>
      <c r="H89" s="131">
        <v>221</v>
      </c>
      <c r="I89" s="234" t="str">
        <f t="shared" si="9"/>
        <v>****※****※****※****※***</v>
      </c>
      <c r="J89" s="230"/>
      <c r="K89" s="230"/>
      <c r="L89" s="230"/>
      <c r="M89" s="123">
        <f t="shared" si="10"/>
        <v>14497</v>
      </c>
    </row>
    <row r="90" spans="1:13" ht="13.5">
      <c r="A90" s="125">
        <f t="shared" si="11"/>
        <v>14932</v>
      </c>
      <c r="B90" s="228" t="str">
        <f t="shared" si="8"/>
        <v>*※****※****※****※****※****</v>
      </c>
      <c r="C90" s="228"/>
      <c r="D90" s="228"/>
      <c r="E90" s="229"/>
      <c r="F90" s="129">
        <v>256</v>
      </c>
      <c r="G90" s="119">
        <v>27</v>
      </c>
      <c r="H90" s="131">
        <v>225</v>
      </c>
      <c r="I90" s="234" t="str">
        <f t="shared" si="9"/>
        <v>****※****※****※****※***</v>
      </c>
      <c r="J90" s="230"/>
      <c r="K90" s="230"/>
      <c r="L90" s="230"/>
      <c r="M90" s="123">
        <f t="shared" si="10"/>
        <v>14722</v>
      </c>
    </row>
    <row r="91" spans="1:13" ht="13.5">
      <c r="A91" s="125">
        <f t="shared" si="11"/>
        <v>15149</v>
      </c>
      <c r="B91" s="228" t="str">
        <f t="shared" si="8"/>
        <v>**※****※****※****※****</v>
      </c>
      <c r="C91" s="228"/>
      <c r="D91" s="228"/>
      <c r="E91" s="229"/>
      <c r="F91" s="129">
        <v>217</v>
      </c>
      <c r="G91" s="119">
        <v>26</v>
      </c>
      <c r="H91" s="131">
        <v>211</v>
      </c>
      <c r="I91" s="234" t="str">
        <f t="shared" si="9"/>
        <v>****※****※****※****※**</v>
      </c>
      <c r="J91" s="230"/>
      <c r="K91" s="230"/>
      <c r="L91" s="230"/>
      <c r="M91" s="123">
        <f t="shared" si="10"/>
        <v>14933</v>
      </c>
    </row>
    <row r="92" spans="1:13" ht="13.5">
      <c r="A92" s="124">
        <f t="shared" si="11"/>
        <v>15403</v>
      </c>
      <c r="B92" s="225" t="str">
        <f t="shared" si="8"/>
        <v>*※****※****※****※****※****</v>
      </c>
      <c r="C92" s="225"/>
      <c r="D92" s="225"/>
      <c r="E92" s="226"/>
      <c r="F92" s="130">
        <v>254</v>
      </c>
      <c r="G92" s="122">
        <v>25</v>
      </c>
      <c r="H92" s="132">
        <v>221</v>
      </c>
      <c r="I92" s="231" t="str">
        <f t="shared" si="9"/>
        <v>****※****※****※****※***</v>
      </c>
      <c r="J92" s="227"/>
      <c r="K92" s="227"/>
      <c r="L92" s="227"/>
      <c r="M92" s="124">
        <f t="shared" si="10"/>
        <v>15154</v>
      </c>
    </row>
    <row r="93" spans="1:13" ht="13.5">
      <c r="A93" s="125">
        <f t="shared" si="11"/>
        <v>15660</v>
      </c>
      <c r="B93" s="228" t="str">
        <f t="shared" si="8"/>
        <v>*※****※****※****※****※****</v>
      </c>
      <c r="C93" s="228"/>
      <c r="D93" s="228"/>
      <c r="E93" s="229"/>
      <c r="F93" s="129">
        <v>257</v>
      </c>
      <c r="G93" s="119">
        <v>24</v>
      </c>
      <c r="H93" s="131">
        <v>230</v>
      </c>
      <c r="I93" s="232" t="str">
        <f t="shared" si="9"/>
        <v>****※****※****※****※****</v>
      </c>
      <c r="J93" s="233"/>
      <c r="K93" s="233"/>
      <c r="L93" s="233"/>
      <c r="M93" s="126">
        <f t="shared" si="10"/>
        <v>15384</v>
      </c>
    </row>
    <row r="94" spans="1:13" ht="13.5">
      <c r="A94" s="125">
        <f t="shared" si="11"/>
        <v>15891</v>
      </c>
      <c r="B94" s="228" t="str">
        <f t="shared" si="8"/>
        <v>****※****※****※****※****</v>
      </c>
      <c r="C94" s="228"/>
      <c r="D94" s="228"/>
      <c r="E94" s="229"/>
      <c r="F94" s="129">
        <v>231</v>
      </c>
      <c r="G94" s="119">
        <v>23</v>
      </c>
      <c r="H94" s="131">
        <v>212</v>
      </c>
      <c r="I94" s="234" t="str">
        <f t="shared" si="9"/>
        <v>****※****※****※****※**</v>
      </c>
      <c r="J94" s="230"/>
      <c r="K94" s="230"/>
      <c r="L94" s="230"/>
      <c r="M94" s="123">
        <f t="shared" si="10"/>
        <v>15596</v>
      </c>
    </row>
    <row r="95" spans="1:13" ht="13.5">
      <c r="A95" s="125">
        <f t="shared" si="11"/>
        <v>16138</v>
      </c>
      <c r="B95" s="228" t="str">
        <f t="shared" si="8"/>
        <v>※****※****※****※****※****</v>
      </c>
      <c r="C95" s="228"/>
      <c r="D95" s="228"/>
      <c r="E95" s="229"/>
      <c r="F95" s="129">
        <v>247</v>
      </c>
      <c r="G95" s="119">
        <v>22</v>
      </c>
      <c r="H95" s="131">
        <v>198</v>
      </c>
      <c r="I95" s="234" t="str">
        <f t="shared" si="9"/>
        <v>****※****※****※****※</v>
      </c>
      <c r="J95" s="230"/>
      <c r="K95" s="230"/>
      <c r="L95" s="230"/>
      <c r="M95" s="123">
        <f t="shared" si="10"/>
        <v>15794</v>
      </c>
    </row>
    <row r="96" spans="1:13" ht="13.5">
      <c r="A96" s="125">
        <f t="shared" si="11"/>
        <v>16367</v>
      </c>
      <c r="B96" s="228" t="str">
        <f t="shared" si="8"/>
        <v>***※****※****※****※****</v>
      </c>
      <c r="C96" s="228"/>
      <c r="D96" s="228"/>
      <c r="E96" s="229"/>
      <c r="F96" s="129">
        <v>229</v>
      </c>
      <c r="G96" s="119">
        <v>21</v>
      </c>
      <c r="H96" s="131">
        <v>213</v>
      </c>
      <c r="I96" s="234" t="str">
        <f t="shared" si="9"/>
        <v>****※****※****※****※**</v>
      </c>
      <c r="J96" s="230"/>
      <c r="K96" s="230"/>
      <c r="L96" s="230"/>
      <c r="M96" s="123">
        <f t="shared" si="10"/>
        <v>16007</v>
      </c>
    </row>
    <row r="97" spans="1:13" ht="13.5">
      <c r="A97" s="124">
        <f t="shared" si="11"/>
        <v>16583</v>
      </c>
      <c r="B97" s="225" t="str">
        <f t="shared" si="8"/>
        <v>**※****※****※****※****</v>
      </c>
      <c r="C97" s="225"/>
      <c r="D97" s="225"/>
      <c r="E97" s="226"/>
      <c r="F97" s="130">
        <v>216</v>
      </c>
      <c r="G97" s="122">
        <v>20</v>
      </c>
      <c r="H97" s="132">
        <v>251</v>
      </c>
      <c r="I97" s="231" t="str">
        <f t="shared" si="9"/>
        <v>****※****※****※****※****※*</v>
      </c>
      <c r="J97" s="227"/>
      <c r="K97" s="227"/>
      <c r="L97" s="227"/>
      <c r="M97" s="124">
        <f t="shared" si="10"/>
        <v>16258</v>
      </c>
    </row>
    <row r="98" spans="1:13" ht="13.5">
      <c r="A98" s="125">
        <f t="shared" si="11"/>
        <v>16833</v>
      </c>
      <c r="B98" s="228" t="str">
        <f t="shared" si="8"/>
        <v>*※****※****※****※****※****</v>
      </c>
      <c r="C98" s="228"/>
      <c r="D98" s="228"/>
      <c r="E98" s="229"/>
      <c r="F98" s="129">
        <v>250</v>
      </c>
      <c r="G98" s="119">
        <v>19</v>
      </c>
      <c r="H98" s="131">
        <v>188</v>
      </c>
      <c r="I98" s="232" t="str">
        <f t="shared" si="9"/>
        <v>****※****※****※****</v>
      </c>
      <c r="J98" s="233"/>
      <c r="K98" s="233"/>
      <c r="L98" s="233"/>
      <c r="M98" s="126">
        <f t="shared" si="10"/>
        <v>16446</v>
      </c>
    </row>
    <row r="99" spans="1:13" ht="13.5">
      <c r="A99" s="125">
        <f t="shared" si="11"/>
        <v>17098</v>
      </c>
      <c r="B99" s="228" t="str">
        <f t="shared" si="8"/>
        <v>**※****※****※****※****※****</v>
      </c>
      <c r="C99" s="228"/>
      <c r="D99" s="228"/>
      <c r="E99" s="229"/>
      <c r="F99" s="129">
        <v>265</v>
      </c>
      <c r="G99" s="119">
        <v>18</v>
      </c>
      <c r="H99" s="131">
        <v>202</v>
      </c>
      <c r="I99" s="234" t="str">
        <f t="shared" si="9"/>
        <v>****※****※****※****※*</v>
      </c>
      <c r="J99" s="230"/>
      <c r="K99" s="230"/>
      <c r="L99" s="230"/>
      <c r="M99" s="123">
        <f t="shared" si="10"/>
        <v>16648</v>
      </c>
    </row>
    <row r="100" spans="1:13" ht="13.5">
      <c r="A100" s="125">
        <f t="shared" si="11"/>
        <v>17323</v>
      </c>
      <c r="B100" s="228" t="str">
        <f t="shared" si="8"/>
        <v>***※****※****※****※****</v>
      </c>
      <c r="C100" s="228"/>
      <c r="D100" s="228"/>
      <c r="E100" s="229"/>
      <c r="F100" s="129">
        <v>225</v>
      </c>
      <c r="G100" s="119">
        <v>17</v>
      </c>
      <c r="H100" s="131">
        <v>188</v>
      </c>
      <c r="I100" s="234" t="str">
        <f t="shared" si="9"/>
        <v>****※****※****※****</v>
      </c>
      <c r="J100" s="230"/>
      <c r="K100" s="230"/>
      <c r="L100" s="230"/>
      <c r="M100" s="123">
        <f t="shared" si="10"/>
        <v>16836</v>
      </c>
    </row>
    <row r="101" spans="1:13" ht="13.5">
      <c r="A101" s="125">
        <f t="shared" si="11"/>
        <v>17562</v>
      </c>
      <c r="B101" s="228" t="str">
        <f t="shared" si="8"/>
        <v>****※****※****※****※****</v>
      </c>
      <c r="C101" s="228"/>
      <c r="D101" s="228"/>
      <c r="E101" s="229"/>
      <c r="F101" s="129">
        <v>239</v>
      </c>
      <c r="G101" s="119">
        <v>16</v>
      </c>
      <c r="H101" s="131">
        <v>218</v>
      </c>
      <c r="I101" s="234" t="str">
        <f t="shared" si="9"/>
        <v>****※****※****※****※**</v>
      </c>
      <c r="J101" s="230"/>
      <c r="K101" s="230"/>
      <c r="L101" s="230"/>
      <c r="M101" s="123">
        <f t="shared" si="10"/>
        <v>17054</v>
      </c>
    </row>
    <row r="102" spans="1:13" ht="13.5">
      <c r="A102" s="124">
        <f t="shared" si="11"/>
        <v>17792</v>
      </c>
      <c r="B102" s="225" t="str">
        <f t="shared" si="8"/>
        <v>****※****※****※****※****</v>
      </c>
      <c r="C102" s="225"/>
      <c r="D102" s="225"/>
      <c r="E102" s="226"/>
      <c r="F102" s="130">
        <v>230</v>
      </c>
      <c r="G102" s="122">
        <v>15</v>
      </c>
      <c r="H102" s="132">
        <v>219</v>
      </c>
      <c r="I102" s="231" t="str">
        <f t="shared" si="9"/>
        <v>****※****※****※****※**</v>
      </c>
      <c r="J102" s="227"/>
      <c r="K102" s="227"/>
      <c r="L102" s="227"/>
      <c r="M102" s="124">
        <f t="shared" si="10"/>
        <v>17273</v>
      </c>
    </row>
    <row r="103" spans="1:13" ht="13.5">
      <c r="A103" s="125">
        <f t="shared" si="11"/>
        <v>18012</v>
      </c>
      <c r="B103" s="228" t="str">
        <f t="shared" si="8"/>
        <v>***※****※****※****※****</v>
      </c>
      <c r="C103" s="228"/>
      <c r="D103" s="228"/>
      <c r="E103" s="229"/>
      <c r="F103" s="129">
        <v>220</v>
      </c>
      <c r="G103" s="119">
        <v>14</v>
      </c>
      <c r="H103" s="131">
        <v>234</v>
      </c>
      <c r="I103" s="232" t="str">
        <f t="shared" si="9"/>
        <v>****※****※****※****※****</v>
      </c>
      <c r="J103" s="233"/>
      <c r="K103" s="233"/>
      <c r="L103" s="233"/>
      <c r="M103" s="126">
        <f t="shared" si="10"/>
        <v>17507</v>
      </c>
    </row>
    <row r="104" spans="1:13" ht="13.5">
      <c r="A104" s="125">
        <f t="shared" si="11"/>
        <v>18231</v>
      </c>
      <c r="B104" s="228" t="str">
        <f>IF(F104=0,"",(LOOKUP(F104,男)))</f>
        <v>**※****※****※****※****</v>
      </c>
      <c r="C104" s="228"/>
      <c r="D104" s="228"/>
      <c r="E104" s="229"/>
      <c r="F104" s="129">
        <v>219</v>
      </c>
      <c r="G104" s="119">
        <v>13</v>
      </c>
      <c r="H104" s="131">
        <v>224</v>
      </c>
      <c r="I104" s="234" t="str">
        <f t="shared" si="9"/>
        <v>****※****※****※****※***</v>
      </c>
      <c r="J104" s="230"/>
      <c r="K104" s="230"/>
      <c r="L104" s="230"/>
      <c r="M104" s="123">
        <f t="shared" si="10"/>
        <v>17731</v>
      </c>
    </row>
    <row r="105" spans="1:13" ht="13.5">
      <c r="A105" s="125">
        <f t="shared" si="11"/>
        <v>18456</v>
      </c>
      <c r="B105" s="228" t="str">
        <f t="shared" si="8"/>
        <v>***※****※****※****※****</v>
      </c>
      <c r="C105" s="228"/>
      <c r="D105" s="228"/>
      <c r="E105" s="229"/>
      <c r="F105" s="129">
        <v>225</v>
      </c>
      <c r="G105" s="119">
        <v>12</v>
      </c>
      <c r="H105" s="131">
        <v>236</v>
      </c>
      <c r="I105" s="234" t="str">
        <f t="shared" si="9"/>
        <v>****※****※****※****※****</v>
      </c>
      <c r="J105" s="230"/>
      <c r="K105" s="230"/>
      <c r="L105" s="230"/>
      <c r="M105" s="123">
        <f t="shared" si="10"/>
        <v>17967</v>
      </c>
    </row>
    <row r="106" spans="1:13" ht="13.5">
      <c r="A106" s="125">
        <f t="shared" si="11"/>
        <v>18699</v>
      </c>
      <c r="B106" s="228" t="str">
        <f t="shared" si="8"/>
        <v>※****※****※****※****※****</v>
      </c>
      <c r="C106" s="228"/>
      <c r="D106" s="228"/>
      <c r="E106" s="229"/>
      <c r="F106" s="129">
        <v>243</v>
      </c>
      <c r="G106" s="119">
        <v>11</v>
      </c>
      <c r="H106" s="131">
        <v>227</v>
      </c>
      <c r="I106" s="234" t="str">
        <f t="shared" si="9"/>
        <v>****※****※****※****※***</v>
      </c>
      <c r="J106" s="230"/>
      <c r="K106" s="230"/>
      <c r="L106" s="230"/>
      <c r="M106" s="123">
        <f t="shared" si="10"/>
        <v>18194</v>
      </c>
    </row>
    <row r="107" spans="1:13" ht="13.5">
      <c r="A107" s="124">
        <f t="shared" si="11"/>
        <v>18962</v>
      </c>
      <c r="B107" s="225" t="str">
        <f t="shared" si="8"/>
        <v>**※****※****※****※****※****</v>
      </c>
      <c r="C107" s="225"/>
      <c r="D107" s="225"/>
      <c r="E107" s="226"/>
      <c r="F107" s="130">
        <v>263</v>
      </c>
      <c r="G107" s="122">
        <v>10</v>
      </c>
      <c r="H107" s="132">
        <v>218</v>
      </c>
      <c r="I107" s="231" t="str">
        <f t="shared" si="9"/>
        <v>****※****※****※****※**</v>
      </c>
      <c r="J107" s="227"/>
      <c r="K107" s="227"/>
      <c r="L107" s="227"/>
      <c r="M107" s="124">
        <f t="shared" si="10"/>
        <v>18412</v>
      </c>
    </row>
    <row r="108" spans="1:13" ht="13.5">
      <c r="A108" s="125">
        <f t="shared" si="11"/>
        <v>19195</v>
      </c>
      <c r="B108" s="228" t="str">
        <f t="shared" si="8"/>
        <v>****※****※****※****※****</v>
      </c>
      <c r="C108" s="228"/>
      <c r="D108" s="228"/>
      <c r="E108" s="229"/>
      <c r="F108" s="129">
        <v>233</v>
      </c>
      <c r="G108" s="119">
        <v>9</v>
      </c>
      <c r="H108" s="131">
        <v>217</v>
      </c>
      <c r="I108" s="232" t="str">
        <f t="shared" si="9"/>
        <v>****※****※****※****※**</v>
      </c>
      <c r="J108" s="233"/>
      <c r="K108" s="233"/>
      <c r="L108" s="233"/>
      <c r="M108" s="126">
        <f t="shared" si="10"/>
        <v>18629</v>
      </c>
    </row>
    <row r="109" spans="1:13" ht="13.5">
      <c r="A109" s="125">
        <f t="shared" si="11"/>
        <v>19475</v>
      </c>
      <c r="B109" s="228" t="str">
        <f aca="true" t="shared" si="12" ref="B109:B117">IF(F109=0,"",(LOOKUP(F109,男)))</f>
        <v>****※****※****※****※****※****</v>
      </c>
      <c r="C109" s="228"/>
      <c r="D109" s="228"/>
      <c r="E109" s="229"/>
      <c r="F109" s="129">
        <v>280</v>
      </c>
      <c r="G109" s="119">
        <v>8</v>
      </c>
      <c r="H109" s="131">
        <v>245</v>
      </c>
      <c r="I109" s="234" t="str">
        <f aca="true" t="shared" si="13" ref="I109:I117">IF(H109=0,"",(LOOKUP(H109,女)))</f>
        <v>****※****※****※****※****※</v>
      </c>
      <c r="J109" s="230"/>
      <c r="K109" s="230"/>
      <c r="L109" s="230"/>
      <c r="M109" s="123">
        <f t="shared" si="10"/>
        <v>18874</v>
      </c>
    </row>
    <row r="110" spans="1:13" ht="13.5">
      <c r="A110" s="125">
        <f t="shared" si="11"/>
        <v>19742</v>
      </c>
      <c r="B110" s="228" t="str">
        <f t="shared" si="12"/>
        <v>**※****※****※****※****※****</v>
      </c>
      <c r="C110" s="228"/>
      <c r="D110" s="228"/>
      <c r="E110" s="229"/>
      <c r="F110" s="129">
        <v>267</v>
      </c>
      <c r="G110" s="119">
        <v>7</v>
      </c>
      <c r="H110" s="131">
        <v>254</v>
      </c>
      <c r="I110" s="234" t="str">
        <f t="shared" si="13"/>
        <v>****※****※****※****※****※*</v>
      </c>
      <c r="J110" s="230"/>
      <c r="K110" s="230"/>
      <c r="L110" s="230"/>
      <c r="M110" s="123">
        <f t="shared" si="10"/>
        <v>19128</v>
      </c>
    </row>
    <row r="111" spans="1:13" ht="13.5">
      <c r="A111" s="125">
        <f t="shared" si="11"/>
        <v>19978</v>
      </c>
      <c r="B111" s="228" t="str">
        <f t="shared" si="12"/>
        <v>****※****※****※****※****</v>
      </c>
      <c r="C111" s="228"/>
      <c r="D111" s="228"/>
      <c r="E111" s="229"/>
      <c r="F111" s="129">
        <v>236</v>
      </c>
      <c r="G111" s="119">
        <v>6</v>
      </c>
      <c r="H111" s="131">
        <v>246</v>
      </c>
      <c r="I111" s="234" t="str">
        <f t="shared" si="13"/>
        <v>****※****※****※****※****※</v>
      </c>
      <c r="J111" s="230"/>
      <c r="K111" s="230"/>
      <c r="L111" s="230"/>
      <c r="M111" s="123">
        <f t="shared" si="10"/>
        <v>19374</v>
      </c>
    </row>
    <row r="112" spans="1:13" ht="13.5">
      <c r="A112" s="124">
        <f t="shared" si="11"/>
        <v>20243</v>
      </c>
      <c r="B112" s="225" t="str">
        <f t="shared" si="12"/>
        <v>**※****※****※****※****※****</v>
      </c>
      <c r="C112" s="225"/>
      <c r="D112" s="225"/>
      <c r="E112" s="226"/>
      <c r="F112" s="130">
        <v>265</v>
      </c>
      <c r="G112" s="122">
        <v>5</v>
      </c>
      <c r="H112" s="132">
        <v>224</v>
      </c>
      <c r="I112" s="231" t="str">
        <f t="shared" si="13"/>
        <v>****※****※****※****※***</v>
      </c>
      <c r="J112" s="227"/>
      <c r="K112" s="227"/>
      <c r="L112" s="227"/>
      <c r="M112" s="124">
        <f t="shared" si="10"/>
        <v>19598</v>
      </c>
    </row>
    <row r="113" spans="1:13" ht="13.5">
      <c r="A113" s="125">
        <f t="shared" si="11"/>
        <v>20475</v>
      </c>
      <c r="B113" s="228" t="str">
        <f t="shared" si="12"/>
        <v>****※****※****※****※****</v>
      </c>
      <c r="C113" s="228"/>
      <c r="D113" s="228"/>
      <c r="E113" s="229"/>
      <c r="F113" s="129">
        <v>232</v>
      </c>
      <c r="G113" s="119">
        <v>4</v>
      </c>
      <c r="H113" s="131">
        <v>222</v>
      </c>
      <c r="I113" s="232" t="str">
        <f t="shared" si="13"/>
        <v>****※****※****※****※***</v>
      </c>
      <c r="J113" s="233"/>
      <c r="K113" s="233"/>
      <c r="L113" s="233"/>
      <c r="M113" s="126">
        <f t="shared" si="10"/>
        <v>19820</v>
      </c>
    </row>
    <row r="114" spans="1:13" ht="13.5">
      <c r="A114" s="125">
        <f t="shared" si="11"/>
        <v>20716</v>
      </c>
      <c r="B114" s="228" t="str">
        <f t="shared" si="12"/>
        <v>※****※****※****※****※****</v>
      </c>
      <c r="C114" s="228"/>
      <c r="D114" s="228"/>
      <c r="E114" s="229"/>
      <c r="F114" s="129">
        <v>241</v>
      </c>
      <c r="G114" s="119">
        <v>3</v>
      </c>
      <c r="H114" s="131">
        <v>252</v>
      </c>
      <c r="I114" s="234" t="str">
        <f t="shared" si="13"/>
        <v>****※****※****※****※****※*</v>
      </c>
      <c r="J114" s="230"/>
      <c r="K114" s="230"/>
      <c r="L114" s="230"/>
      <c r="M114" s="123">
        <f t="shared" si="10"/>
        <v>20072</v>
      </c>
    </row>
    <row r="115" spans="1:13" ht="13.5">
      <c r="A115" s="125">
        <f t="shared" si="11"/>
        <v>20967</v>
      </c>
      <c r="B115" s="228" t="str">
        <f t="shared" si="12"/>
        <v>*※****※****※****※****※****</v>
      </c>
      <c r="C115" s="228"/>
      <c r="D115" s="228"/>
      <c r="E115" s="229"/>
      <c r="F115" s="129">
        <v>251</v>
      </c>
      <c r="G115" s="119">
        <v>2</v>
      </c>
      <c r="H115" s="131">
        <v>210</v>
      </c>
      <c r="I115" s="234" t="str">
        <f t="shared" si="13"/>
        <v>****※****※****※****※**</v>
      </c>
      <c r="J115" s="230"/>
      <c r="K115" s="230"/>
      <c r="L115" s="230"/>
      <c r="M115" s="123">
        <f t="shared" si="10"/>
        <v>20282</v>
      </c>
    </row>
    <row r="116" spans="1:13" ht="13.5">
      <c r="A116" s="125">
        <f t="shared" si="11"/>
        <v>21202</v>
      </c>
      <c r="B116" s="228" t="str">
        <f t="shared" si="12"/>
        <v>****※****※****※****※****</v>
      </c>
      <c r="C116" s="228"/>
      <c r="D116" s="228"/>
      <c r="E116" s="229"/>
      <c r="F116" s="129">
        <v>235</v>
      </c>
      <c r="G116" s="119">
        <v>1</v>
      </c>
      <c r="H116" s="131">
        <v>222</v>
      </c>
      <c r="I116" s="234" t="str">
        <f t="shared" si="13"/>
        <v>****※****※****※****※***</v>
      </c>
      <c r="J116" s="230"/>
      <c r="K116" s="230"/>
      <c r="L116" s="230"/>
      <c r="M116" s="123">
        <f t="shared" si="10"/>
        <v>20504</v>
      </c>
    </row>
    <row r="117" spans="1:13" ht="13.5">
      <c r="A117" s="124">
        <f t="shared" si="11"/>
        <v>21422</v>
      </c>
      <c r="B117" s="225" t="str">
        <f t="shared" si="12"/>
        <v>***※****※****※****※****</v>
      </c>
      <c r="C117" s="225"/>
      <c r="D117" s="225"/>
      <c r="E117" s="226"/>
      <c r="F117" s="129">
        <v>220</v>
      </c>
      <c r="G117" s="119">
        <v>0</v>
      </c>
      <c r="H117" s="131">
        <v>200</v>
      </c>
      <c r="I117" s="231" t="str">
        <f t="shared" si="13"/>
        <v>****※****※****※****※*</v>
      </c>
      <c r="J117" s="227"/>
      <c r="K117" s="227"/>
      <c r="L117" s="227"/>
      <c r="M117" s="124">
        <f t="shared" si="10"/>
        <v>20704</v>
      </c>
    </row>
    <row r="118" spans="1:13" ht="13.5">
      <c r="A118" s="34" t="s">
        <v>20</v>
      </c>
      <c r="B118" s="222" t="s">
        <v>65</v>
      </c>
      <c r="C118" s="222"/>
      <c r="D118" s="222"/>
      <c r="E118" s="223"/>
      <c r="F118" s="118" t="s">
        <v>159</v>
      </c>
      <c r="G118" s="119" t="s">
        <v>23</v>
      </c>
      <c r="H118" s="120" t="s">
        <v>185</v>
      </c>
      <c r="I118" s="222" t="s">
        <v>95</v>
      </c>
      <c r="J118" s="222"/>
      <c r="K118" s="222"/>
      <c r="L118" s="224"/>
      <c r="M118" s="34" t="s">
        <v>22</v>
      </c>
    </row>
  </sheetData>
  <sheetProtection/>
  <mergeCells count="216">
    <mergeCell ref="B117:E117"/>
    <mergeCell ref="I117:L117"/>
    <mergeCell ref="B118:E118"/>
    <mergeCell ref="I118:L118"/>
    <mergeCell ref="B13:E13"/>
    <mergeCell ref="I13:L13"/>
    <mergeCell ref="B114:E114"/>
    <mergeCell ref="I114:L114"/>
    <mergeCell ref="B115:E115"/>
    <mergeCell ref="I115:L115"/>
    <mergeCell ref="B116:E116"/>
    <mergeCell ref="I116:L116"/>
    <mergeCell ref="B111:E111"/>
    <mergeCell ref="I111:L111"/>
    <mergeCell ref="B112:E112"/>
    <mergeCell ref="I112:L112"/>
    <mergeCell ref="B113:E113"/>
    <mergeCell ref="I113:L113"/>
    <mergeCell ref="B108:E108"/>
    <mergeCell ref="I108:L108"/>
    <mergeCell ref="B109:E109"/>
    <mergeCell ref="I109:L109"/>
    <mergeCell ref="B110:E110"/>
    <mergeCell ref="I110:L110"/>
    <mergeCell ref="B105:E105"/>
    <mergeCell ref="I105:L105"/>
    <mergeCell ref="B106:E106"/>
    <mergeCell ref="I106:L106"/>
    <mergeCell ref="B107:E107"/>
    <mergeCell ref="I107:L107"/>
    <mergeCell ref="B102:E102"/>
    <mergeCell ref="I102:L102"/>
    <mergeCell ref="B103:E103"/>
    <mergeCell ref="I103:L103"/>
    <mergeCell ref="B104:E104"/>
    <mergeCell ref="I104:L104"/>
    <mergeCell ref="B99:E99"/>
    <mergeCell ref="I99:L99"/>
    <mergeCell ref="B100:E100"/>
    <mergeCell ref="I100:L100"/>
    <mergeCell ref="B101:E101"/>
    <mergeCell ref="I101:L101"/>
    <mergeCell ref="B96:E96"/>
    <mergeCell ref="I96:L96"/>
    <mergeCell ref="B97:E97"/>
    <mergeCell ref="I97:L97"/>
    <mergeCell ref="B98:E98"/>
    <mergeCell ref="I98:L98"/>
    <mergeCell ref="B93:E93"/>
    <mergeCell ref="I93:L93"/>
    <mergeCell ref="B94:E94"/>
    <mergeCell ref="I94:L94"/>
    <mergeCell ref="B95:E95"/>
    <mergeCell ref="I95:L95"/>
    <mergeCell ref="B90:E90"/>
    <mergeCell ref="I90:L90"/>
    <mergeCell ref="B91:E91"/>
    <mergeCell ref="I91:L91"/>
    <mergeCell ref="B92:E92"/>
    <mergeCell ref="I92:L92"/>
    <mergeCell ref="B87:E87"/>
    <mergeCell ref="I87:L87"/>
    <mergeCell ref="B88:E88"/>
    <mergeCell ref="I88:L88"/>
    <mergeCell ref="B89:E89"/>
    <mergeCell ref="I89:L89"/>
    <mergeCell ref="B84:E84"/>
    <mergeCell ref="I84:L84"/>
    <mergeCell ref="B85:E85"/>
    <mergeCell ref="I85:L85"/>
    <mergeCell ref="B86:E86"/>
    <mergeCell ref="I86:L86"/>
    <mergeCell ref="B81:E81"/>
    <mergeCell ref="I81:L81"/>
    <mergeCell ref="B82:E82"/>
    <mergeCell ref="I82:L82"/>
    <mergeCell ref="B83:E83"/>
    <mergeCell ref="I83:L83"/>
    <mergeCell ref="B78:E78"/>
    <mergeCell ref="I78:L78"/>
    <mergeCell ref="B79:E79"/>
    <mergeCell ref="I79:L79"/>
    <mergeCell ref="B80:E80"/>
    <mergeCell ref="I80:L80"/>
    <mergeCell ref="B75:E75"/>
    <mergeCell ref="I75:L75"/>
    <mergeCell ref="B76:E76"/>
    <mergeCell ref="I76:L76"/>
    <mergeCell ref="B77:E77"/>
    <mergeCell ref="I77:L77"/>
    <mergeCell ref="B72:E72"/>
    <mergeCell ref="I72:L72"/>
    <mergeCell ref="B73:E73"/>
    <mergeCell ref="I73:L73"/>
    <mergeCell ref="B74:E74"/>
    <mergeCell ref="I74:L74"/>
    <mergeCell ref="B69:E69"/>
    <mergeCell ref="I69:L69"/>
    <mergeCell ref="B70:E70"/>
    <mergeCell ref="I70:L70"/>
    <mergeCell ref="B71:E71"/>
    <mergeCell ref="I71:L71"/>
    <mergeCell ref="B66:E66"/>
    <mergeCell ref="I66:L66"/>
    <mergeCell ref="B67:E67"/>
    <mergeCell ref="I67:L67"/>
    <mergeCell ref="B68:E68"/>
    <mergeCell ref="I68:L68"/>
    <mergeCell ref="B63:E63"/>
    <mergeCell ref="I63:L63"/>
    <mergeCell ref="B64:E64"/>
    <mergeCell ref="I64:L64"/>
    <mergeCell ref="B65:E65"/>
    <mergeCell ref="I65:L65"/>
    <mergeCell ref="B60:E60"/>
    <mergeCell ref="I60:L60"/>
    <mergeCell ref="B61:E61"/>
    <mergeCell ref="I61:L61"/>
    <mergeCell ref="B62:E62"/>
    <mergeCell ref="I62:L62"/>
    <mergeCell ref="B57:E57"/>
    <mergeCell ref="I57:L57"/>
    <mergeCell ref="B58:E58"/>
    <mergeCell ref="I58:L58"/>
    <mergeCell ref="B59:E59"/>
    <mergeCell ref="I59:L59"/>
    <mergeCell ref="B54:E54"/>
    <mergeCell ref="I54:L54"/>
    <mergeCell ref="B55:E55"/>
    <mergeCell ref="I55:L55"/>
    <mergeCell ref="B56:E56"/>
    <mergeCell ref="I56:L56"/>
    <mergeCell ref="B51:E51"/>
    <mergeCell ref="I51:L51"/>
    <mergeCell ref="B52:E52"/>
    <mergeCell ref="I52:L52"/>
    <mergeCell ref="B53:E53"/>
    <mergeCell ref="I53:L53"/>
    <mergeCell ref="B48:E48"/>
    <mergeCell ref="I48:L48"/>
    <mergeCell ref="B49:E49"/>
    <mergeCell ref="I49:L49"/>
    <mergeCell ref="B50:E50"/>
    <mergeCell ref="I50:L50"/>
    <mergeCell ref="B45:E45"/>
    <mergeCell ref="I45:L45"/>
    <mergeCell ref="B46:E46"/>
    <mergeCell ref="I46:L46"/>
    <mergeCell ref="B47:E47"/>
    <mergeCell ref="I47:L47"/>
    <mergeCell ref="B42:E42"/>
    <mergeCell ref="I42:L42"/>
    <mergeCell ref="B43:E43"/>
    <mergeCell ref="I43:L43"/>
    <mergeCell ref="B44:E44"/>
    <mergeCell ref="I44:L44"/>
    <mergeCell ref="B39:E39"/>
    <mergeCell ref="I39:L39"/>
    <mergeCell ref="B40:E40"/>
    <mergeCell ref="I40:L40"/>
    <mergeCell ref="B41:E41"/>
    <mergeCell ref="I41:L41"/>
    <mergeCell ref="B36:E36"/>
    <mergeCell ref="I36:L36"/>
    <mergeCell ref="B37:E37"/>
    <mergeCell ref="I37:L37"/>
    <mergeCell ref="B38:E38"/>
    <mergeCell ref="I38:L38"/>
    <mergeCell ref="B33:E33"/>
    <mergeCell ref="I33:L33"/>
    <mergeCell ref="B34:E34"/>
    <mergeCell ref="I34:L34"/>
    <mergeCell ref="B35:E35"/>
    <mergeCell ref="I35:L35"/>
    <mergeCell ref="B30:E30"/>
    <mergeCell ref="I30:L30"/>
    <mergeCell ref="B31:E31"/>
    <mergeCell ref="I31:L31"/>
    <mergeCell ref="B32:E32"/>
    <mergeCell ref="I32:L32"/>
    <mergeCell ref="B27:E27"/>
    <mergeCell ref="I27:L27"/>
    <mergeCell ref="B28:E28"/>
    <mergeCell ref="I28:L28"/>
    <mergeCell ref="B29:E29"/>
    <mergeCell ref="I29:L29"/>
    <mergeCell ref="B24:E24"/>
    <mergeCell ref="I24:L24"/>
    <mergeCell ref="B25:E25"/>
    <mergeCell ref="I25:L25"/>
    <mergeCell ref="B26:E26"/>
    <mergeCell ref="I26:L26"/>
    <mergeCell ref="B21:E21"/>
    <mergeCell ref="I21:L21"/>
    <mergeCell ref="B22:E22"/>
    <mergeCell ref="I22:L22"/>
    <mergeCell ref="B23:E23"/>
    <mergeCell ref="I23:L23"/>
    <mergeCell ref="B18:E18"/>
    <mergeCell ref="I18:L18"/>
    <mergeCell ref="B19:E19"/>
    <mergeCell ref="I19:L19"/>
    <mergeCell ref="B20:E20"/>
    <mergeCell ref="I20:L20"/>
    <mergeCell ref="B15:E15"/>
    <mergeCell ref="I15:L15"/>
    <mergeCell ref="B16:E16"/>
    <mergeCell ref="I16:L16"/>
    <mergeCell ref="B17:E17"/>
    <mergeCell ref="I17:L17"/>
    <mergeCell ref="B11:E11"/>
    <mergeCell ref="I11:L11"/>
    <mergeCell ref="B12:E12"/>
    <mergeCell ref="I12:L12"/>
    <mergeCell ref="B14:E14"/>
    <mergeCell ref="I14:L14"/>
  </mergeCells>
  <hyperlinks>
    <hyperlink ref="A1" location="目次!A1" display="目次!A1"/>
  </hyperlinks>
  <printOptions horizontalCentered="1" verticalCentered="1"/>
  <pageMargins left="0.25" right="0.25" top="0.75" bottom="0.75" header="0.3" footer="0.3"/>
  <pageSetup fitToWidth="0" fitToHeight="1" horizontalDpi="600" verticalDpi="600" orientation="portrait" paperSize="8" scale="73" r:id="rId2"/>
  <rowBreaks count="1" manualBreakCount="1">
    <brk id="82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workbookViewId="0" topLeftCell="A1">
      <selection activeCell="H7" sqref="H7"/>
    </sheetView>
  </sheetViews>
  <sheetFormatPr defaultColWidth="8.796875" defaultRowHeight="14.25"/>
  <cols>
    <col min="1" max="1" width="9.09765625" style="34" customWidth="1"/>
    <col min="2" max="2" width="20.5" style="34" customWidth="1"/>
    <col min="3" max="5" width="9" style="34" customWidth="1"/>
    <col min="6" max="6" width="9" style="10" customWidth="1"/>
    <col min="7" max="7" width="5" style="34" bestFit="1" customWidth="1"/>
    <col min="8" max="8" width="9" style="10" customWidth="1"/>
    <col min="9" max="9" width="20.69921875" style="34" customWidth="1"/>
    <col min="10" max="15" width="9" style="34" customWidth="1"/>
    <col min="16" max="16" width="4.09765625" style="34" hidden="1" customWidth="1"/>
    <col min="17" max="17" width="47.59765625" style="34" hidden="1" customWidth="1"/>
    <col min="18" max="18" width="9" style="34" customWidth="1"/>
    <col min="19" max="19" width="4.09765625" style="34" hidden="1" customWidth="1"/>
    <col min="20" max="20" width="47.59765625" style="34" hidden="1" customWidth="1"/>
    <col min="21" max="16384" width="9" style="34" customWidth="1"/>
  </cols>
  <sheetData>
    <row r="1" ht="13.5">
      <c r="A1" s="87" t="s">
        <v>150</v>
      </c>
    </row>
    <row r="4" ht="14.25" thickBot="1"/>
    <row r="5" spans="2:9" ht="14.25" thickBot="1">
      <c r="B5" s="16" t="s">
        <v>96</v>
      </c>
      <c r="C5" s="17" t="s">
        <v>97</v>
      </c>
      <c r="D5" s="17" t="s">
        <v>98</v>
      </c>
      <c r="E5" s="17" t="s">
        <v>99</v>
      </c>
      <c r="F5" s="18" t="s">
        <v>100</v>
      </c>
      <c r="I5" s="127" t="s">
        <v>230</v>
      </c>
    </row>
    <row r="6" spans="2:6" ht="13.5">
      <c r="B6" s="19" t="s">
        <v>101</v>
      </c>
      <c r="C6" s="20">
        <v>21526</v>
      </c>
      <c r="D6" s="20">
        <v>20766</v>
      </c>
      <c r="E6" s="20">
        <f>C6+D6</f>
        <v>42292</v>
      </c>
      <c r="F6" s="21">
        <f>E6/E6</f>
        <v>1</v>
      </c>
    </row>
    <row r="7" spans="2:6" ht="13.5">
      <c r="B7" s="22" t="s">
        <v>102</v>
      </c>
      <c r="C7" s="128">
        <v>748</v>
      </c>
      <c r="D7" s="128">
        <v>618</v>
      </c>
      <c r="E7" s="20">
        <f>C7+D7</f>
        <v>1366</v>
      </c>
      <c r="F7" s="23">
        <f>E7/E6</f>
        <v>0.032299252813770926</v>
      </c>
    </row>
    <row r="8" spans="2:6" ht="13.5">
      <c r="B8" s="22" t="s">
        <v>103</v>
      </c>
      <c r="C8" s="24">
        <v>4075</v>
      </c>
      <c r="D8" s="24">
        <v>4800</v>
      </c>
      <c r="E8" s="24">
        <f>C8+D8</f>
        <v>8875</v>
      </c>
      <c r="F8" s="23">
        <f>E8/E6</f>
        <v>0.20985056275418518</v>
      </c>
    </row>
    <row r="9" spans="2:6" ht="14.25" thickBot="1">
      <c r="B9" s="25" t="s">
        <v>104</v>
      </c>
      <c r="C9" s="26">
        <v>1724</v>
      </c>
      <c r="D9" s="26">
        <v>2424</v>
      </c>
      <c r="E9" s="26">
        <f>C9+D9</f>
        <v>4148</v>
      </c>
      <c r="F9" s="27">
        <f>E9/E6</f>
        <v>0.09808001513288565</v>
      </c>
    </row>
    <row r="10" ht="14.25" thickBot="1"/>
    <row r="11" spans="1:20" ht="13.5">
      <c r="A11" s="133" t="s">
        <v>153</v>
      </c>
      <c r="B11" s="222" t="s">
        <v>65</v>
      </c>
      <c r="C11" s="222"/>
      <c r="D11" s="222"/>
      <c r="E11" s="223"/>
      <c r="F11" s="118" t="s">
        <v>21</v>
      </c>
      <c r="G11" s="119" t="s">
        <v>23</v>
      </c>
      <c r="H11" s="120" t="s">
        <v>160</v>
      </c>
      <c r="I11" s="222" t="s">
        <v>95</v>
      </c>
      <c r="J11" s="222"/>
      <c r="K11" s="222"/>
      <c r="L11" s="224"/>
      <c r="M11" s="33" t="s">
        <v>22</v>
      </c>
      <c r="P11" s="86" t="s">
        <v>1</v>
      </c>
      <c r="Q11" s="7" t="s">
        <v>24</v>
      </c>
      <c r="R11" s="1"/>
      <c r="S11" s="86" t="s">
        <v>2</v>
      </c>
      <c r="T11" s="7" t="s">
        <v>24</v>
      </c>
    </row>
    <row r="12" spans="1:20" ht="13.5">
      <c r="A12" s="124">
        <f>F12</f>
        <v>0</v>
      </c>
      <c r="B12" s="225">
        <f aca="true" t="shared" si="0" ref="B12:B17">IF(F12=0,"",(LOOKUP(F12,男)))</f>
      </c>
      <c r="C12" s="225"/>
      <c r="D12" s="225"/>
      <c r="E12" s="226"/>
      <c r="F12" s="130">
        <v>0</v>
      </c>
      <c r="G12" s="122">
        <v>105</v>
      </c>
      <c r="H12" s="132">
        <v>3</v>
      </c>
      <c r="I12" s="227" t="str">
        <f>IF(H12=0,"",(LOOKUP(H12,女)))</f>
        <v>*</v>
      </c>
      <c r="J12" s="227"/>
      <c r="K12" s="227"/>
      <c r="L12" s="227"/>
      <c r="M12" s="124">
        <f>H12</f>
        <v>3</v>
      </c>
      <c r="P12" s="121">
        <v>0</v>
      </c>
      <c r="Q12" s="5" t="s">
        <v>25</v>
      </c>
      <c r="R12" s="4"/>
      <c r="S12" s="121">
        <v>0</v>
      </c>
      <c r="T12" s="8" t="s">
        <v>25</v>
      </c>
    </row>
    <row r="13" spans="1:20" ht="13.5">
      <c r="A13" s="123">
        <f>A12+F13</f>
        <v>0</v>
      </c>
      <c r="B13" s="228">
        <f t="shared" si="0"/>
      </c>
      <c r="C13" s="228"/>
      <c r="D13" s="228"/>
      <c r="E13" s="229"/>
      <c r="F13" s="129">
        <v>0</v>
      </c>
      <c r="G13" s="119">
        <v>104</v>
      </c>
      <c r="H13" s="131">
        <v>0</v>
      </c>
      <c r="I13" s="230">
        <f>IF(H13=0,"",(LOOKUP(H13,女)))</f>
      </c>
      <c r="J13" s="230"/>
      <c r="K13" s="230"/>
      <c r="L13" s="230"/>
      <c r="M13" s="123">
        <f aca="true" t="shared" si="1" ref="M13:M76">M12+H13</f>
        <v>3</v>
      </c>
      <c r="P13" s="121">
        <v>10</v>
      </c>
      <c r="Q13" s="5" t="s">
        <v>26</v>
      </c>
      <c r="R13" s="4"/>
      <c r="S13" s="121">
        <v>10</v>
      </c>
      <c r="T13" s="8" t="s">
        <v>26</v>
      </c>
    </row>
    <row r="14" spans="1:20" ht="13.5">
      <c r="A14" s="123">
        <f>A13+F14</f>
        <v>0</v>
      </c>
      <c r="B14" s="228">
        <f t="shared" si="0"/>
      </c>
      <c r="C14" s="228"/>
      <c r="D14" s="228"/>
      <c r="E14" s="229"/>
      <c r="F14" s="129">
        <v>0</v>
      </c>
      <c r="G14" s="119">
        <v>103</v>
      </c>
      <c r="H14" s="131">
        <v>0</v>
      </c>
      <c r="I14" s="230">
        <f>IF(H14=0,"",(LOOKUP(H14,女)))</f>
      </c>
      <c r="J14" s="230"/>
      <c r="K14" s="230"/>
      <c r="L14" s="230"/>
      <c r="M14" s="123">
        <f t="shared" si="1"/>
        <v>3</v>
      </c>
      <c r="P14" s="121">
        <v>10</v>
      </c>
      <c r="Q14" s="5" t="s">
        <v>26</v>
      </c>
      <c r="R14" s="4"/>
      <c r="S14" s="121">
        <v>10</v>
      </c>
      <c r="T14" s="8" t="s">
        <v>26</v>
      </c>
    </row>
    <row r="15" spans="1:20" ht="13.5">
      <c r="A15" s="123">
        <f>A14+F15</f>
        <v>1</v>
      </c>
      <c r="B15" s="228" t="str">
        <f t="shared" si="0"/>
        <v>*</v>
      </c>
      <c r="C15" s="228"/>
      <c r="D15" s="228"/>
      <c r="E15" s="229"/>
      <c r="F15" s="129">
        <v>1</v>
      </c>
      <c r="G15" s="119">
        <v>102</v>
      </c>
      <c r="H15" s="131">
        <v>1</v>
      </c>
      <c r="I15" s="230" t="str">
        <f>IF(H15=0,"",(LOOKUP(H15,女)))</f>
        <v>*</v>
      </c>
      <c r="J15" s="230"/>
      <c r="K15" s="230"/>
      <c r="L15" s="230"/>
      <c r="M15" s="123">
        <f t="shared" si="1"/>
        <v>4</v>
      </c>
      <c r="P15" s="121">
        <v>20</v>
      </c>
      <c r="Q15" s="5" t="s">
        <v>27</v>
      </c>
      <c r="R15" s="4"/>
      <c r="S15" s="121">
        <v>20</v>
      </c>
      <c r="T15" s="8" t="s">
        <v>27</v>
      </c>
    </row>
    <row r="16" spans="1:20" ht="13.5">
      <c r="A16" s="123">
        <f>A15+F16</f>
        <v>2</v>
      </c>
      <c r="B16" s="228" t="str">
        <f t="shared" si="0"/>
        <v>*</v>
      </c>
      <c r="C16" s="228"/>
      <c r="D16" s="228"/>
      <c r="E16" s="229"/>
      <c r="F16" s="129">
        <v>1</v>
      </c>
      <c r="G16" s="119">
        <v>101</v>
      </c>
      <c r="H16" s="131">
        <v>4</v>
      </c>
      <c r="I16" s="230" t="str">
        <f>IF(H16=0,"",(LOOKUP(H16,女)))</f>
        <v>*</v>
      </c>
      <c r="J16" s="230"/>
      <c r="K16" s="230"/>
      <c r="L16" s="230"/>
      <c r="M16" s="123">
        <f t="shared" si="1"/>
        <v>8</v>
      </c>
      <c r="P16" s="121">
        <v>30</v>
      </c>
      <c r="Q16" s="5" t="s">
        <v>28</v>
      </c>
      <c r="R16" s="4"/>
      <c r="S16" s="121">
        <v>30</v>
      </c>
      <c r="T16" s="8" t="s">
        <v>28</v>
      </c>
    </row>
    <row r="17" spans="1:20" ht="13.5">
      <c r="A17" s="124">
        <f>A16+F17</f>
        <v>2</v>
      </c>
      <c r="B17" s="225">
        <f t="shared" si="0"/>
      </c>
      <c r="C17" s="225"/>
      <c r="D17" s="225"/>
      <c r="E17" s="226"/>
      <c r="F17" s="130">
        <v>0</v>
      </c>
      <c r="G17" s="122">
        <v>100</v>
      </c>
      <c r="H17" s="132">
        <v>7</v>
      </c>
      <c r="I17" s="231" t="str">
        <f aca="true" t="shared" si="2" ref="I17:I44">IF(H17=0,"",(LOOKUP(H17,女)))</f>
        <v>*</v>
      </c>
      <c r="J17" s="227"/>
      <c r="K17" s="227"/>
      <c r="L17" s="227"/>
      <c r="M17" s="124">
        <f t="shared" si="1"/>
        <v>15</v>
      </c>
      <c r="P17" s="121">
        <v>40</v>
      </c>
      <c r="Q17" s="5" t="s">
        <v>29</v>
      </c>
      <c r="R17" s="4"/>
      <c r="S17" s="121">
        <v>40</v>
      </c>
      <c r="T17" s="8" t="s">
        <v>66</v>
      </c>
    </row>
    <row r="18" spans="1:20" ht="13.5">
      <c r="A18" s="125">
        <f aca="true" t="shared" si="3" ref="A18:A81">A17+F18</f>
        <v>3</v>
      </c>
      <c r="B18" s="228" t="str">
        <f aca="true" t="shared" si="4" ref="B18:B44">IF(F18=0,"",(LOOKUP(F18,男)))</f>
        <v>*</v>
      </c>
      <c r="C18" s="228"/>
      <c r="D18" s="228"/>
      <c r="E18" s="229"/>
      <c r="F18" s="129">
        <v>1</v>
      </c>
      <c r="G18" s="119">
        <v>99</v>
      </c>
      <c r="H18" s="131">
        <v>9</v>
      </c>
      <c r="I18" s="232" t="str">
        <f t="shared" si="2"/>
        <v>*</v>
      </c>
      <c r="J18" s="233"/>
      <c r="K18" s="233"/>
      <c r="L18" s="233"/>
      <c r="M18" s="123">
        <f t="shared" si="1"/>
        <v>24</v>
      </c>
      <c r="P18" s="121">
        <v>50</v>
      </c>
      <c r="Q18" s="5" t="s">
        <v>30</v>
      </c>
      <c r="R18" s="4"/>
      <c r="S18" s="121">
        <v>50</v>
      </c>
      <c r="T18" s="8" t="s">
        <v>67</v>
      </c>
    </row>
    <row r="19" spans="1:20" ht="13.5">
      <c r="A19" s="125">
        <f t="shared" si="3"/>
        <v>4</v>
      </c>
      <c r="B19" s="228" t="str">
        <f t="shared" si="4"/>
        <v>*</v>
      </c>
      <c r="C19" s="228"/>
      <c r="D19" s="228"/>
      <c r="E19" s="229"/>
      <c r="F19" s="129">
        <v>1</v>
      </c>
      <c r="G19" s="119">
        <v>98</v>
      </c>
      <c r="H19" s="131">
        <v>16</v>
      </c>
      <c r="I19" s="234" t="str">
        <f t="shared" si="2"/>
        <v>**</v>
      </c>
      <c r="J19" s="230"/>
      <c r="K19" s="230"/>
      <c r="L19" s="230"/>
      <c r="M19" s="123">
        <f t="shared" si="1"/>
        <v>40</v>
      </c>
      <c r="P19" s="121">
        <v>60</v>
      </c>
      <c r="Q19" s="5" t="s">
        <v>31</v>
      </c>
      <c r="R19" s="4"/>
      <c r="S19" s="121">
        <v>60</v>
      </c>
      <c r="T19" s="8" t="s">
        <v>68</v>
      </c>
    </row>
    <row r="20" spans="1:20" ht="13.5">
      <c r="A20" s="125">
        <f t="shared" si="3"/>
        <v>9</v>
      </c>
      <c r="B20" s="228" t="str">
        <f t="shared" si="4"/>
        <v>*</v>
      </c>
      <c r="C20" s="228"/>
      <c r="D20" s="228"/>
      <c r="E20" s="229"/>
      <c r="F20" s="129">
        <v>5</v>
      </c>
      <c r="G20" s="119">
        <v>97</v>
      </c>
      <c r="H20" s="131">
        <v>5</v>
      </c>
      <c r="I20" s="234" t="str">
        <f t="shared" si="2"/>
        <v>*</v>
      </c>
      <c r="J20" s="230"/>
      <c r="K20" s="230"/>
      <c r="L20" s="230"/>
      <c r="M20" s="123">
        <f t="shared" si="1"/>
        <v>45</v>
      </c>
      <c r="P20" s="121">
        <v>70</v>
      </c>
      <c r="Q20" s="5" t="s">
        <v>32</v>
      </c>
      <c r="R20" s="4"/>
      <c r="S20" s="121">
        <v>70</v>
      </c>
      <c r="T20" s="8" t="s">
        <v>69</v>
      </c>
    </row>
    <row r="21" spans="1:20" ht="13.5">
      <c r="A21" s="125">
        <f t="shared" si="3"/>
        <v>12</v>
      </c>
      <c r="B21" s="228" t="str">
        <f t="shared" si="4"/>
        <v>*</v>
      </c>
      <c r="C21" s="228"/>
      <c r="D21" s="228"/>
      <c r="E21" s="229"/>
      <c r="F21" s="129">
        <v>3</v>
      </c>
      <c r="G21" s="119">
        <v>96</v>
      </c>
      <c r="H21" s="131">
        <v>23</v>
      </c>
      <c r="I21" s="234" t="str">
        <f t="shared" si="2"/>
        <v>***</v>
      </c>
      <c r="J21" s="230"/>
      <c r="K21" s="230"/>
      <c r="L21" s="230"/>
      <c r="M21" s="123">
        <f t="shared" si="1"/>
        <v>68</v>
      </c>
      <c r="P21" s="121">
        <v>80</v>
      </c>
      <c r="Q21" s="5" t="s">
        <v>33</v>
      </c>
      <c r="R21" s="4"/>
      <c r="S21" s="121">
        <v>80</v>
      </c>
      <c r="T21" s="8" t="s">
        <v>33</v>
      </c>
    </row>
    <row r="22" spans="1:20" ht="13.5">
      <c r="A22" s="124">
        <f t="shared" si="3"/>
        <v>18</v>
      </c>
      <c r="B22" s="225" t="str">
        <f t="shared" si="4"/>
        <v>*</v>
      </c>
      <c r="C22" s="225"/>
      <c r="D22" s="225"/>
      <c r="E22" s="226"/>
      <c r="F22" s="130">
        <v>6</v>
      </c>
      <c r="G22" s="122">
        <v>95</v>
      </c>
      <c r="H22" s="132">
        <v>31</v>
      </c>
      <c r="I22" s="231" t="str">
        <f t="shared" si="2"/>
        <v>****</v>
      </c>
      <c r="J22" s="227"/>
      <c r="K22" s="227"/>
      <c r="L22" s="227"/>
      <c r="M22" s="124">
        <f t="shared" si="1"/>
        <v>99</v>
      </c>
      <c r="P22" s="121">
        <v>90</v>
      </c>
      <c r="Q22" s="5" t="s">
        <v>34</v>
      </c>
      <c r="R22" s="4"/>
      <c r="S22" s="121">
        <v>90</v>
      </c>
      <c r="T22" s="8" t="s">
        <v>70</v>
      </c>
    </row>
    <row r="23" spans="1:20" ht="13.5">
      <c r="A23" s="125">
        <f t="shared" si="3"/>
        <v>33</v>
      </c>
      <c r="B23" s="228" t="str">
        <f t="shared" si="4"/>
        <v>**</v>
      </c>
      <c r="C23" s="228"/>
      <c r="D23" s="228"/>
      <c r="E23" s="229"/>
      <c r="F23" s="129">
        <v>15</v>
      </c>
      <c r="G23" s="119">
        <v>94</v>
      </c>
      <c r="H23" s="131">
        <v>29</v>
      </c>
      <c r="I23" s="232" t="str">
        <f t="shared" si="2"/>
        <v>***</v>
      </c>
      <c r="J23" s="233"/>
      <c r="K23" s="233"/>
      <c r="L23" s="233"/>
      <c r="M23" s="126">
        <f t="shared" si="1"/>
        <v>128</v>
      </c>
      <c r="P23" s="121">
        <v>100</v>
      </c>
      <c r="Q23" s="5" t="s">
        <v>35</v>
      </c>
      <c r="R23" s="4"/>
      <c r="S23" s="121">
        <v>100</v>
      </c>
      <c r="T23" s="8" t="s">
        <v>71</v>
      </c>
    </row>
    <row r="24" spans="1:20" ht="13.5">
      <c r="A24" s="125">
        <f t="shared" si="3"/>
        <v>55</v>
      </c>
      <c r="B24" s="228" t="str">
        <f t="shared" si="4"/>
        <v>***</v>
      </c>
      <c r="C24" s="228"/>
      <c r="D24" s="228"/>
      <c r="E24" s="229"/>
      <c r="F24" s="129">
        <v>22</v>
      </c>
      <c r="G24" s="119">
        <v>93</v>
      </c>
      <c r="H24" s="131">
        <v>62</v>
      </c>
      <c r="I24" s="234" t="str">
        <f t="shared" si="2"/>
        <v>****※**</v>
      </c>
      <c r="J24" s="230"/>
      <c r="K24" s="230"/>
      <c r="L24" s="230"/>
      <c r="M24" s="123">
        <f t="shared" si="1"/>
        <v>190</v>
      </c>
      <c r="P24" s="121">
        <v>110</v>
      </c>
      <c r="Q24" s="5" t="s">
        <v>36</v>
      </c>
      <c r="R24" s="4"/>
      <c r="S24" s="121">
        <v>110</v>
      </c>
      <c r="T24" s="8" t="s">
        <v>72</v>
      </c>
    </row>
    <row r="25" spans="1:20" ht="13.5">
      <c r="A25" s="125">
        <f t="shared" si="3"/>
        <v>78</v>
      </c>
      <c r="B25" s="228" t="str">
        <f t="shared" si="4"/>
        <v>***</v>
      </c>
      <c r="C25" s="228"/>
      <c r="D25" s="228"/>
      <c r="E25" s="229"/>
      <c r="F25" s="129">
        <v>23</v>
      </c>
      <c r="G25" s="119">
        <v>92</v>
      </c>
      <c r="H25" s="131">
        <v>50</v>
      </c>
      <c r="I25" s="234" t="str">
        <f t="shared" si="2"/>
        <v>****※*</v>
      </c>
      <c r="J25" s="230"/>
      <c r="K25" s="230"/>
      <c r="L25" s="230"/>
      <c r="M25" s="123">
        <f t="shared" si="1"/>
        <v>240</v>
      </c>
      <c r="P25" s="121">
        <v>120</v>
      </c>
      <c r="Q25" s="5" t="s">
        <v>37</v>
      </c>
      <c r="R25" s="4"/>
      <c r="S25" s="121">
        <v>120</v>
      </c>
      <c r="T25" s="8" t="s">
        <v>73</v>
      </c>
    </row>
    <row r="26" spans="1:20" ht="13.5">
      <c r="A26" s="125">
        <f t="shared" si="3"/>
        <v>109</v>
      </c>
      <c r="B26" s="228" t="str">
        <f t="shared" si="4"/>
        <v>****</v>
      </c>
      <c r="C26" s="228"/>
      <c r="D26" s="228"/>
      <c r="E26" s="229"/>
      <c r="F26" s="129">
        <v>31</v>
      </c>
      <c r="G26" s="119">
        <v>91</v>
      </c>
      <c r="H26" s="131">
        <v>50</v>
      </c>
      <c r="I26" s="234" t="str">
        <f t="shared" si="2"/>
        <v>****※*</v>
      </c>
      <c r="J26" s="230"/>
      <c r="K26" s="230"/>
      <c r="L26" s="230"/>
      <c r="M26" s="123">
        <f t="shared" si="1"/>
        <v>290</v>
      </c>
      <c r="P26" s="121">
        <v>130</v>
      </c>
      <c r="Q26" s="5" t="s">
        <v>38</v>
      </c>
      <c r="R26" s="4"/>
      <c r="S26" s="121">
        <v>130</v>
      </c>
      <c r="T26" s="8" t="s">
        <v>38</v>
      </c>
    </row>
    <row r="27" spans="1:20" ht="13.5">
      <c r="A27" s="124">
        <f t="shared" si="3"/>
        <v>144</v>
      </c>
      <c r="B27" s="225" t="str">
        <f t="shared" si="4"/>
        <v>****</v>
      </c>
      <c r="C27" s="225"/>
      <c r="D27" s="225"/>
      <c r="E27" s="226"/>
      <c r="F27" s="130">
        <v>35</v>
      </c>
      <c r="G27" s="122">
        <v>90</v>
      </c>
      <c r="H27" s="132">
        <v>67</v>
      </c>
      <c r="I27" s="231" t="str">
        <f t="shared" si="2"/>
        <v>****※**</v>
      </c>
      <c r="J27" s="227"/>
      <c r="K27" s="227"/>
      <c r="L27" s="227"/>
      <c r="M27" s="124">
        <f t="shared" si="1"/>
        <v>357</v>
      </c>
      <c r="P27" s="121">
        <v>140</v>
      </c>
      <c r="Q27" s="5" t="s">
        <v>39</v>
      </c>
      <c r="R27" s="4"/>
      <c r="S27" s="121">
        <v>140</v>
      </c>
      <c r="T27" s="8" t="s">
        <v>74</v>
      </c>
    </row>
    <row r="28" spans="1:20" ht="13.5">
      <c r="A28" s="125">
        <f t="shared" si="3"/>
        <v>181</v>
      </c>
      <c r="B28" s="228" t="str">
        <f t="shared" si="4"/>
        <v>****</v>
      </c>
      <c r="C28" s="228"/>
      <c r="D28" s="228"/>
      <c r="E28" s="229"/>
      <c r="F28" s="129">
        <v>37</v>
      </c>
      <c r="G28" s="119">
        <v>89</v>
      </c>
      <c r="H28" s="131">
        <v>85</v>
      </c>
      <c r="I28" s="232" t="str">
        <f t="shared" si="2"/>
        <v>****※****</v>
      </c>
      <c r="J28" s="233"/>
      <c r="K28" s="233"/>
      <c r="L28" s="233"/>
      <c r="M28" s="126">
        <f t="shared" si="1"/>
        <v>442</v>
      </c>
      <c r="P28" s="121">
        <v>150</v>
      </c>
      <c r="Q28" s="5" t="s">
        <v>40</v>
      </c>
      <c r="R28" s="4"/>
      <c r="S28" s="121">
        <v>150</v>
      </c>
      <c r="T28" s="8" t="s">
        <v>75</v>
      </c>
    </row>
    <row r="29" spans="1:20" ht="13.5">
      <c r="A29" s="125">
        <f t="shared" si="3"/>
        <v>217</v>
      </c>
      <c r="B29" s="228" t="str">
        <f t="shared" si="4"/>
        <v>****</v>
      </c>
      <c r="C29" s="228"/>
      <c r="D29" s="228"/>
      <c r="E29" s="229"/>
      <c r="F29" s="129">
        <v>36</v>
      </c>
      <c r="G29" s="119">
        <v>88</v>
      </c>
      <c r="H29" s="131">
        <v>97</v>
      </c>
      <c r="I29" s="234" t="str">
        <f t="shared" si="2"/>
        <v>****※****※</v>
      </c>
      <c r="J29" s="230"/>
      <c r="K29" s="230"/>
      <c r="L29" s="230"/>
      <c r="M29" s="123">
        <f t="shared" si="1"/>
        <v>539</v>
      </c>
      <c r="P29" s="121">
        <v>160</v>
      </c>
      <c r="Q29" s="5" t="s">
        <v>41</v>
      </c>
      <c r="R29" s="4"/>
      <c r="S29" s="121">
        <v>160</v>
      </c>
      <c r="T29" s="8" t="s">
        <v>76</v>
      </c>
    </row>
    <row r="30" spans="1:20" ht="13.5">
      <c r="A30" s="125">
        <f t="shared" si="3"/>
        <v>268</v>
      </c>
      <c r="B30" s="228" t="str">
        <f t="shared" si="4"/>
        <v>*※****</v>
      </c>
      <c r="C30" s="228"/>
      <c r="D30" s="228"/>
      <c r="E30" s="229"/>
      <c r="F30" s="129">
        <v>51</v>
      </c>
      <c r="G30" s="119">
        <v>87</v>
      </c>
      <c r="H30" s="131">
        <v>93</v>
      </c>
      <c r="I30" s="234" t="str">
        <f t="shared" si="2"/>
        <v>****※****※</v>
      </c>
      <c r="J30" s="230"/>
      <c r="K30" s="230"/>
      <c r="L30" s="230"/>
      <c r="M30" s="123">
        <f t="shared" si="1"/>
        <v>632</v>
      </c>
      <c r="P30" s="121">
        <v>170</v>
      </c>
      <c r="Q30" s="5" t="s">
        <v>42</v>
      </c>
      <c r="R30" s="4"/>
      <c r="S30" s="121">
        <v>170</v>
      </c>
      <c r="T30" s="8" t="s">
        <v>77</v>
      </c>
    </row>
    <row r="31" spans="1:20" ht="13.5">
      <c r="A31" s="125">
        <f t="shared" si="3"/>
        <v>333</v>
      </c>
      <c r="B31" s="228" t="str">
        <f t="shared" si="4"/>
        <v>**※****</v>
      </c>
      <c r="C31" s="228"/>
      <c r="D31" s="228"/>
      <c r="E31" s="229"/>
      <c r="F31" s="129">
        <v>65</v>
      </c>
      <c r="G31" s="119">
        <v>86</v>
      </c>
      <c r="H31" s="131">
        <v>101</v>
      </c>
      <c r="I31" s="234" t="str">
        <f t="shared" si="2"/>
        <v>****※****※*</v>
      </c>
      <c r="J31" s="230"/>
      <c r="K31" s="230"/>
      <c r="L31" s="230"/>
      <c r="M31" s="123">
        <f t="shared" si="1"/>
        <v>733</v>
      </c>
      <c r="P31" s="121">
        <v>180</v>
      </c>
      <c r="Q31" s="5" t="s">
        <v>43</v>
      </c>
      <c r="R31" s="4"/>
      <c r="S31" s="121">
        <v>180</v>
      </c>
      <c r="T31" s="8" t="s">
        <v>43</v>
      </c>
    </row>
    <row r="32" spans="1:20" ht="13.5">
      <c r="A32" s="124">
        <f t="shared" si="3"/>
        <v>396</v>
      </c>
      <c r="B32" s="225" t="str">
        <f t="shared" si="4"/>
        <v>**※****</v>
      </c>
      <c r="C32" s="225"/>
      <c r="D32" s="225"/>
      <c r="E32" s="226"/>
      <c r="F32" s="130">
        <v>63</v>
      </c>
      <c r="G32" s="122">
        <v>85</v>
      </c>
      <c r="H32" s="132">
        <v>126</v>
      </c>
      <c r="I32" s="231" t="str">
        <f t="shared" si="2"/>
        <v>****※****※***</v>
      </c>
      <c r="J32" s="227"/>
      <c r="K32" s="227"/>
      <c r="L32" s="227"/>
      <c r="M32" s="124">
        <f t="shared" si="1"/>
        <v>859</v>
      </c>
      <c r="P32" s="121">
        <v>190</v>
      </c>
      <c r="Q32" s="5" t="s">
        <v>44</v>
      </c>
      <c r="R32" s="4"/>
      <c r="S32" s="121">
        <v>190</v>
      </c>
      <c r="T32" s="8" t="s">
        <v>78</v>
      </c>
    </row>
    <row r="33" spans="1:20" ht="13.5">
      <c r="A33" s="125">
        <f t="shared" si="3"/>
        <v>476</v>
      </c>
      <c r="B33" s="228" t="str">
        <f t="shared" si="4"/>
        <v>****※****</v>
      </c>
      <c r="C33" s="228"/>
      <c r="D33" s="228"/>
      <c r="E33" s="229"/>
      <c r="F33" s="129">
        <v>80</v>
      </c>
      <c r="G33" s="119">
        <v>84</v>
      </c>
      <c r="H33" s="131">
        <v>110</v>
      </c>
      <c r="I33" s="232" t="str">
        <f t="shared" si="2"/>
        <v>****※****※**</v>
      </c>
      <c r="J33" s="233"/>
      <c r="K33" s="233"/>
      <c r="L33" s="233"/>
      <c r="M33" s="126">
        <f t="shared" si="1"/>
        <v>969</v>
      </c>
      <c r="P33" s="121">
        <v>200</v>
      </c>
      <c r="Q33" s="5" t="s">
        <v>45</v>
      </c>
      <c r="R33" s="4"/>
      <c r="S33" s="121">
        <v>200</v>
      </c>
      <c r="T33" s="8" t="s">
        <v>79</v>
      </c>
    </row>
    <row r="34" spans="1:20" ht="13.5">
      <c r="A34" s="125">
        <f t="shared" si="3"/>
        <v>577</v>
      </c>
      <c r="B34" s="228" t="str">
        <f t="shared" si="4"/>
        <v>*※****※****</v>
      </c>
      <c r="C34" s="228"/>
      <c r="D34" s="228"/>
      <c r="E34" s="229"/>
      <c r="F34" s="129">
        <v>101</v>
      </c>
      <c r="G34" s="119">
        <v>83</v>
      </c>
      <c r="H34" s="131">
        <v>133</v>
      </c>
      <c r="I34" s="234" t="str">
        <f t="shared" si="2"/>
        <v>****※****※****</v>
      </c>
      <c r="J34" s="230"/>
      <c r="K34" s="230"/>
      <c r="L34" s="230"/>
      <c r="M34" s="123">
        <f t="shared" si="1"/>
        <v>1102</v>
      </c>
      <c r="P34" s="121">
        <v>210</v>
      </c>
      <c r="Q34" s="5" t="s">
        <v>46</v>
      </c>
      <c r="R34" s="4"/>
      <c r="S34" s="121">
        <v>210</v>
      </c>
      <c r="T34" s="8" t="s">
        <v>80</v>
      </c>
    </row>
    <row r="35" spans="1:20" ht="13.5">
      <c r="A35" s="125">
        <f t="shared" si="3"/>
        <v>668</v>
      </c>
      <c r="B35" s="228" t="str">
        <f t="shared" si="4"/>
        <v>※****※****</v>
      </c>
      <c r="C35" s="228"/>
      <c r="D35" s="228"/>
      <c r="E35" s="229"/>
      <c r="F35" s="129">
        <v>91</v>
      </c>
      <c r="G35" s="119">
        <v>82</v>
      </c>
      <c r="H35" s="131">
        <v>137</v>
      </c>
      <c r="I35" s="234" t="str">
        <f t="shared" si="2"/>
        <v>****※****※****</v>
      </c>
      <c r="J35" s="230"/>
      <c r="K35" s="230"/>
      <c r="L35" s="230"/>
      <c r="M35" s="123">
        <f t="shared" si="1"/>
        <v>1239</v>
      </c>
      <c r="P35" s="121">
        <v>220</v>
      </c>
      <c r="Q35" s="5" t="s">
        <v>47</v>
      </c>
      <c r="R35" s="4"/>
      <c r="S35" s="121">
        <v>220</v>
      </c>
      <c r="T35" s="8" t="s">
        <v>81</v>
      </c>
    </row>
    <row r="36" spans="1:20" ht="13.5">
      <c r="A36" s="125">
        <f t="shared" si="3"/>
        <v>751</v>
      </c>
      <c r="B36" s="228" t="str">
        <f t="shared" si="4"/>
        <v>****※****</v>
      </c>
      <c r="C36" s="228"/>
      <c r="D36" s="228"/>
      <c r="E36" s="229"/>
      <c r="F36" s="129">
        <v>83</v>
      </c>
      <c r="G36" s="119">
        <v>81</v>
      </c>
      <c r="H36" s="131">
        <v>144</v>
      </c>
      <c r="I36" s="234" t="str">
        <f t="shared" si="2"/>
        <v>****※****※****※</v>
      </c>
      <c r="J36" s="230"/>
      <c r="K36" s="230"/>
      <c r="L36" s="230"/>
      <c r="M36" s="123">
        <f t="shared" si="1"/>
        <v>1383</v>
      </c>
      <c r="P36" s="121">
        <v>230</v>
      </c>
      <c r="Q36" s="5" t="s">
        <v>48</v>
      </c>
      <c r="R36" s="4"/>
      <c r="S36" s="121">
        <v>230</v>
      </c>
      <c r="T36" s="8" t="s">
        <v>48</v>
      </c>
    </row>
    <row r="37" spans="1:20" ht="13.5">
      <c r="A37" s="124">
        <f t="shared" si="3"/>
        <v>868</v>
      </c>
      <c r="B37" s="225" t="str">
        <f t="shared" si="4"/>
        <v>**※****※****</v>
      </c>
      <c r="C37" s="225"/>
      <c r="D37" s="225"/>
      <c r="E37" s="226"/>
      <c r="F37" s="130">
        <v>117</v>
      </c>
      <c r="G37" s="122">
        <v>80</v>
      </c>
      <c r="H37" s="132">
        <v>143</v>
      </c>
      <c r="I37" s="231" t="str">
        <f t="shared" si="2"/>
        <v>****※****※****※</v>
      </c>
      <c r="J37" s="227"/>
      <c r="K37" s="227"/>
      <c r="L37" s="227"/>
      <c r="M37" s="124">
        <f t="shared" si="1"/>
        <v>1526</v>
      </c>
      <c r="P37" s="121">
        <v>240</v>
      </c>
      <c r="Q37" s="5" t="s">
        <v>49</v>
      </c>
      <c r="R37" s="4"/>
      <c r="S37" s="121">
        <v>240</v>
      </c>
      <c r="T37" s="8" t="s">
        <v>82</v>
      </c>
    </row>
    <row r="38" spans="1:20" ht="13.5">
      <c r="A38" s="125">
        <f t="shared" si="3"/>
        <v>1022</v>
      </c>
      <c r="B38" s="228" t="str">
        <f t="shared" si="4"/>
        <v>*※****※****※****</v>
      </c>
      <c r="C38" s="228"/>
      <c r="D38" s="228"/>
      <c r="E38" s="229"/>
      <c r="F38" s="129">
        <v>154</v>
      </c>
      <c r="G38" s="119">
        <v>79</v>
      </c>
      <c r="H38" s="131">
        <v>148</v>
      </c>
      <c r="I38" s="232" t="str">
        <f t="shared" si="2"/>
        <v>****※****※****※</v>
      </c>
      <c r="J38" s="233"/>
      <c r="K38" s="233"/>
      <c r="L38" s="233"/>
      <c r="M38" s="126">
        <f t="shared" si="1"/>
        <v>1674</v>
      </c>
      <c r="P38" s="121">
        <v>250</v>
      </c>
      <c r="Q38" s="5" t="s">
        <v>50</v>
      </c>
      <c r="R38" s="4"/>
      <c r="S38" s="121">
        <v>250</v>
      </c>
      <c r="T38" s="8" t="s">
        <v>83</v>
      </c>
    </row>
    <row r="39" spans="1:20" ht="13.5">
      <c r="A39" s="125">
        <f t="shared" si="3"/>
        <v>1169</v>
      </c>
      <c r="B39" s="228" t="str">
        <f t="shared" si="4"/>
        <v>※****※****※****</v>
      </c>
      <c r="C39" s="228"/>
      <c r="D39" s="228"/>
      <c r="E39" s="229"/>
      <c r="F39" s="129">
        <v>147</v>
      </c>
      <c r="G39" s="119">
        <v>78</v>
      </c>
      <c r="H39" s="131">
        <v>177</v>
      </c>
      <c r="I39" s="234" t="str">
        <f t="shared" si="2"/>
        <v>****※****※****※***</v>
      </c>
      <c r="J39" s="230"/>
      <c r="K39" s="230"/>
      <c r="L39" s="230"/>
      <c r="M39" s="123">
        <f t="shared" si="1"/>
        <v>1851</v>
      </c>
      <c r="P39" s="121">
        <v>260</v>
      </c>
      <c r="Q39" s="5" t="s">
        <v>51</v>
      </c>
      <c r="R39" s="4"/>
      <c r="S39" s="121">
        <v>260</v>
      </c>
      <c r="T39" s="8" t="s">
        <v>84</v>
      </c>
    </row>
    <row r="40" spans="1:20" ht="13.5">
      <c r="A40" s="125">
        <f t="shared" si="3"/>
        <v>1358</v>
      </c>
      <c r="B40" s="228" t="str">
        <f t="shared" si="4"/>
        <v>****※****※****※****</v>
      </c>
      <c r="C40" s="228"/>
      <c r="D40" s="228"/>
      <c r="E40" s="229"/>
      <c r="F40" s="129">
        <v>189</v>
      </c>
      <c r="G40" s="119">
        <v>77</v>
      </c>
      <c r="H40" s="131">
        <v>189</v>
      </c>
      <c r="I40" s="234" t="str">
        <f t="shared" si="2"/>
        <v>****※****※****※****</v>
      </c>
      <c r="J40" s="230"/>
      <c r="K40" s="230"/>
      <c r="L40" s="230"/>
      <c r="M40" s="123">
        <f t="shared" si="1"/>
        <v>2040</v>
      </c>
      <c r="P40" s="121">
        <v>270</v>
      </c>
      <c r="Q40" s="5" t="s">
        <v>52</v>
      </c>
      <c r="R40" s="4"/>
      <c r="S40" s="121">
        <v>270</v>
      </c>
      <c r="T40" s="8" t="s">
        <v>85</v>
      </c>
    </row>
    <row r="41" spans="1:20" ht="13.5">
      <c r="A41" s="125">
        <f t="shared" si="3"/>
        <v>1541</v>
      </c>
      <c r="B41" s="228" t="str">
        <f t="shared" si="4"/>
        <v>****※****※****※****</v>
      </c>
      <c r="C41" s="228"/>
      <c r="D41" s="228"/>
      <c r="E41" s="229"/>
      <c r="F41" s="129">
        <v>183</v>
      </c>
      <c r="G41" s="119">
        <v>76</v>
      </c>
      <c r="H41" s="131">
        <v>177</v>
      </c>
      <c r="I41" s="234" t="str">
        <f t="shared" si="2"/>
        <v>****※****※****※***</v>
      </c>
      <c r="J41" s="230"/>
      <c r="K41" s="230"/>
      <c r="L41" s="230"/>
      <c r="M41" s="123">
        <f t="shared" si="1"/>
        <v>2217</v>
      </c>
      <c r="P41" s="121">
        <v>280</v>
      </c>
      <c r="Q41" s="5" t="s">
        <v>53</v>
      </c>
      <c r="R41" s="4"/>
      <c r="S41" s="121">
        <v>280</v>
      </c>
      <c r="T41" s="8" t="s">
        <v>53</v>
      </c>
    </row>
    <row r="42" spans="1:20" ht="13.5">
      <c r="A42" s="124">
        <f t="shared" si="3"/>
        <v>1724</v>
      </c>
      <c r="B42" s="225" t="str">
        <f t="shared" si="4"/>
        <v>****※****※****※****</v>
      </c>
      <c r="C42" s="225"/>
      <c r="D42" s="225"/>
      <c r="E42" s="226"/>
      <c r="F42" s="130">
        <v>183</v>
      </c>
      <c r="G42" s="122">
        <v>75</v>
      </c>
      <c r="H42" s="132">
        <v>207</v>
      </c>
      <c r="I42" s="231" t="str">
        <f t="shared" si="2"/>
        <v>****※****※****※****※*</v>
      </c>
      <c r="J42" s="227"/>
      <c r="K42" s="227"/>
      <c r="L42" s="227"/>
      <c r="M42" s="124">
        <f t="shared" si="1"/>
        <v>2424</v>
      </c>
      <c r="P42" s="121">
        <v>290</v>
      </c>
      <c r="Q42" s="5" t="s">
        <v>54</v>
      </c>
      <c r="R42" s="4"/>
      <c r="S42" s="121">
        <v>290</v>
      </c>
      <c r="T42" s="8" t="s">
        <v>86</v>
      </c>
    </row>
    <row r="43" spans="1:20" ht="13.5">
      <c r="A43" s="125">
        <f t="shared" si="3"/>
        <v>1881</v>
      </c>
      <c r="B43" s="228" t="str">
        <f t="shared" si="4"/>
        <v>*※****※****※****</v>
      </c>
      <c r="C43" s="228"/>
      <c r="D43" s="228"/>
      <c r="E43" s="229"/>
      <c r="F43" s="129">
        <v>157</v>
      </c>
      <c r="G43" s="119">
        <v>74</v>
      </c>
      <c r="H43" s="131">
        <v>184</v>
      </c>
      <c r="I43" s="232" t="str">
        <f t="shared" si="2"/>
        <v>****※****※****※****</v>
      </c>
      <c r="J43" s="233"/>
      <c r="K43" s="233"/>
      <c r="L43" s="233"/>
      <c r="M43" s="126">
        <f t="shared" si="1"/>
        <v>2608</v>
      </c>
      <c r="P43" s="121">
        <v>300</v>
      </c>
      <c r="Q43" s="5" t="s">
        <v>55</v>
      </c>
      <c r="R43" s="4"/>
      <c r="S43" s="121">
        <v>300</v>
      </c>
      <c r="T43" s="8" t="s">
        <v>87</v>
      </c>
    </row>
    <row r="44" spans="1:20" ht="13.5">
      <c r="A44" s="125">
        <f t="shared" si="3"/>
        <v>2068</v>
      </c>
      <c r="B44" s="228" t="str">
        <f t="shared" si="4"/>
        <v>****※****※****※****</v>
      </c>
      <c r="C44" s="228"/>
      <c r="D44" s="228"/>
      <c r="E44" s="229"/>
      <c r="F44" s="129">
        <v>187</v>
      </c>
      <c r="G44" s="119">
        <v>73</v>
      </c>
      <c r="H44" s="131">
        <v>141</v>
      </c>
      <c r="I44" s="234" t="str">
        <f t="shared" si="2"/>
        <v>****※****※****※</v>
      </c>
      <c r="J44" s="230"/>
      <c r="K44" s="230"/>
      <c r="L44" s="230"/>
      <c r="M44" s="123">
        <f t="shared" si="1"/>
        <v>2749</v>
      </c>
      <c r="P44" s="121">
        <v>310</v>
      </c>
      <c r="Q44" s="5" t="s">
        <v>56</v>
      </c>
      <c r="R44" s="4"/>
      <c r="S44" s="121">
        <v>310</v>
      </c>
      <c r="T44" s="8" t="s">
        <v>88</v>
      </c>
    </row>
    <row r="45" spans="1:20" ht="13.5">
      <c r="A45" s="125">
        <f t="shared" si="3"/>
        <v>2336</v>
      </c>
      <c r="B45" s="228" t="str">
        <f aca="true" t="shared" si="5" ref="B45:B76">IF(F45=0,"",(LOOKUP(F45,男)))</f>
        <v>**※****※****※****※****※****</v>
      </c>
      <c r="C45" s="228"/>
      <c r="D45" s="228"/>
      <c r="E45" s="229"/>
      <c r="F45" s="129">
        <v>268</v>
      </c>
      <c r="G45" s="119">
        <v>72</v>
      </c>
      <c r="H45" s="131">
        <v>262</v>
      </c>
      <c r="I45" s="234" t="str">
        <f aca="true" t="shared" si="6" ref="I45:I76">IF(H45=0,"",(LOOKUP(H45,女)))</f>
        <v>****※****※****※****※****※**</v>
      </c>
      <c r="J45" s="230"/>
      <c r="K45" s="230"/>
      <c r="L45" s="230"/>
      <c r="M45" s="123">
        <f t="shared" si="1"/>
        <v>3011</v>
      </c>
      <c r="P45" s="121">
        <v>320</v>
      </c>
      <c r="Q45" s="5" t="s">
        <v>57</v>
      </c>
      <c r="R45" s="4"/>
      <c r="S45" s="121">
        <v>320</v>
      </c>
      <c r="T45" s="8" t="s">
        <v>89</v>
      </c>
    </row>
    <row r="46" spans="1:20" ht="13.5">
      <c r="A46" s="125">
        <f t="shared" si="3"/>
        <v>2648</v>
      </c>
      <c r="B46" s="228" t="str">
        <f t="shared" si="5"/>
        <v>**※****※****※****※****※****※****</v>
      </c>
      <c r="C46" s="228"/>
      <c r="D46" s="228"/>
      <c r="E46" s="229"/>
      <c r="F46" s="129">
        <v>312</v>
      </c>
      <c r="G46" s="119">
        <v>71</v>
      </c>
      <c r="H46" s="131">
        <v>281</v>
      </c>
      <c r="I46" s="234" t="str">
        <f t="shared" si="6"/>
        <v>****※****※****※****※****※****</v>
      </c>
      <c r="J46" s="230"/>
      <c r="K46" s="230"/>
      <c r="L46" s="230"/>
      <c r="M46" s="123">
        <f t="shared" si="1"/>
        <v>3292</v>
      </c>
      <c r="P46" s="121">
        <v>330</v>
      </c>
      <c r="Q46" s="5" t="s">
        <v>58</v>
      </c>
      <c r="R46" s="4"/>
      <c r="S46" s="121">
        <v>330</v>
      </c>
      <c r="T46" s="8" t="s">
        <v>58</v>
      </c>
    </row>
    <row r="47" spans="1:20" ht="13.5">
      <c r="A47" s="124">
        <f t="shared" si="3"/>
        <v>2925</v>
      </c>
      <c r="B47" s="225" t="str">
        <f t="shared" si="5"/>
        <v>***※****※****※****※****※****</v>
      </c>
      <c r="C47" s="225"/>
      <c r="D47" s="225"/>
      <c r="E47" s="226"/>
      <c r="F47" s="130">
        <v>277</v>
      </c>
      <c r="G47" s="122">
        <v>70</v>
      </c>
      <c r="H47" s="132">
        <v>286</v>
      </c>
      <c r="I47" s="231" t="str">
        <f t="shared" si="6"/>
        <v>****※****※****※****※****※****</v>
      </c>
      <c r="J47" s="227"/>
      <c r="K47" s="227"/>
      <c r="L47" s="227"/>
      <c r="M47" s="124">
        <f t="shared" si="1"/>
        <v>3578</v>
      </c>
      <c r="P47" s="121">
        <v>340</v>
      </c>
      <c r="Q47" s="5" t="s">
        <v>59</v>
      </c>
      <c r="R47" s="4"/>
      <c r="S47" s="121">
        <v>340</v>
      </c>
      <c r="T47" s="8" t="s">
        <v>90</v>
      </c>
    </row>
    <row r="48" spans="1:20" ht="13.5">
      <c r="A48" s="125">
        <f t="shared" si="3"/>
        <v>3183</v>
      </c>
      <c r="B48" s="228" t="str">
        <f t="shared" si="5"/>
        <v>*※****※****※****※****※****</v>
      </c>
      <c r="C48" s="228"/>
      <c r="D48" s="228"/>
      <c r="E48" s="229"/>
      <c r="F48" s="129">
        <v>258</v>
      </c>
      <c r="G48" s="119">
        <v>69</v>
      </c>
      <c r="H48" s="131">
        <v>259</v>
      </c>
      <c r="I48" s="232" t="str">
        <f t="shared" si="6"/>
        <v>****※****※****※****※****※*</v>
      </c>
      <c r="J48" s="233"/>
      <c r="K48" s="233"/>
      <c r="L48" s="233"/>
      <c r="M48" s="126">
        <f t="shared" si="1"/>
        <v>3837</v>
      </c>
      <c r="P48" s="121">
        <v>350</v>
      </c>
      <c r="Q48" s="5" t="s">
        <v>60</v>
      </c>
      <c r="R48" s="4"/>
      <c r="S48" s="121">
        <v>350</v>
      </c>
      <c r="T48" s="8" t="s">
        <v>91</v>
      </c>
    </row>
    <row r="49" spans="1:20" ht="13.5">
      <c r="A49" s="125">
        <f t="shared" si="3"/>
        <v>3415</v>
      </c>
      <c r="B49" s="228" t="str">
        <f t="shared" si="5"/>
        <v>****※****※****※****※****</v>
      </c>
      <c r="C49" s="228"/>
      <c r="D49" s="228"/>
      <c r="E49" s="229"/>
      <c r="F49" s="129">
        <v>232</v>
      </c>
      <c r="G49" s="119">
        <v>68</v>
      </c>
      <c r="H49" s="131">
        <v>266</v>
      </c>
      <c r="I49" s="234" t="str">
        <f t="shared" si="6"/>
        <v>****※****※****※****※****※**</v>
      </c>
      <c r="J49" s="230"/>
      <c r="K49" s="230"/>
      <c r="L49" s="230"/>
      <c r="M49" s="123">
        <f t="shared" si="1"/>
        <v>4103</v>
      </c>
      <c r="P49" s="121">
        <v>360</v>
      </c>
      <c r="Q49" s="5" t="s">
        <v>61</v>
      </c>
      <c r="R49" s="4"/>
      <c r="S49" s="121">
        <v>360</v>
      </c>
      <c r="T49" s="8" t="s">
        <v>92</v>
      </c>
    </row>
    <row r="50" spans="1:20" ht="13.5">
      <c r="A50" s="125">
        <f t="shared" si="3"/>
        <v>3643</v>
      </c>
      <c r="B50" s="228" t="str">
        <f t="shared" si="5"/>
        <v>***※****※****※****※****</v>
      </c>
      <c r="C50" s="228"/>
      <c r="D50" s="228"/>
      <c r="E50" s="229"/>
      <c r="F50" s="129">
        <v>228</v>
      </c>
      <c r="G50" s="119">
        <v>67</v>
      </c>
      <c r="H50" s="131">
        <v>244</v>
      </c>
      <c r="I50" s="234" t="str">
        <f t="shared" si="6"/>
        <v>****※****※****※****※****※</v>
      </c>
      <c r="J50" s="230"/>
      <c r="K50" s="230"/>
      <c r="L50" s="230"/>
      <c r="M50" s="123">
        <f t="shared" si="1"/>
        <v>4347</v>
      </c>
      <c r="P50" s="121">
        <v>370</v>
      </c>
      <c r="Q50" s="5" t="s">
        <v>62</v>
      </c>
      <c r="R50" s="4"/>
      <c r="S50" s="121">
        <v>370</v>
      </c>
      <c r="T50" s="8" t="s">
        <v>93</v>
      </c>
    </row>
    <row r="51" spans="1:20" ht="13.5">
      <c r="A51" s="125">
        <f t="shared" si="3"/>
        <v>3869</v>
      </c>
      <c r="B51" s="228" t="str">
        <f t="shared" si="5"/>
        <v>***※****※****※****※****</v>
      </c>
      <c r="C51" s="228"/>
      <c r="D51" s="228"/>
      <c r="E51" s="229"/>
      <c r="F51" s="129">
        <v>226</v>
      </c>
      <c r="G51" s="119">
        <v>66</v>
      </c>
      <c r="H51" s="131">
        <v>269</v>
      </c>
      <c r="I51" s="234" t="str">
        <f t="shared" si="6"/>
        <v>****※****※****※****※****※**</v>
      </c>
      <c r="J51" s="230"/>
      <c r="K51" s="230"/>
      <c r="L51" s="230"/>
      <c r="M51" s="123">
        <f t="shared" si="1"/>
        <v>4616</v>
      </c>
      <c r="P51" s="121">
        <v>380</v>
      </c>
      <c r="Q51" s="5" t="s">
        <v>63</v>
      </c>
      <c r="R51" s="4"/>
      <c r="S51" s="121">
        <v>380</v>
      </c>
      <c r="T51" s="8" t="s">
        <v>63</v>
      </c>
    </row>
    <row r="52" spans="1:20" ht="14.25" thickBot="1">
      <c r="A52" s="124">
        <f t="shared" si="3"/>
        <v>4075</v>
      </c>
      <c r="B52" s="225" t="str">
        <f t="shared" si="5"/>
        <v>*※****※****※****※****</v>
      </c>
      <c r="C52" s="225"/>
      <c r="D52" s="225"/>
      <c r="E52" s="226"/>
      <c r="F52" s="130">
        <v>206</v>
      </c>
      <c r="G52" s="122">
        <v>65</v>
      </c>
      <c r="H52" s="132">
        <v>184</v>
      </c>
      <c r="I52" s="231" t="str">
        <f t="shared" si="6"/>
        <v>****※****※****※****</v>
      </c>
      <c r="J52" s="227"/>
      <c r="K52" s="227"/>
      <c r="L52" s="227"/>
      <c r="M52" s="124">
        <f t="shared" si="1"/>
        <v>4800</v>
      </c>
      <c r="P52" s="52">
        <v>390</v>
      </c>
      <c r="Q52" s="6" t="s">
        <v>64</v>
      </c>
      <c r="R52" s="4"/>
      <c r="S52" s="52">
        <v>390</v>
      </c>
      <c r="T52" s="9" t="s">
        <v>94</v>
      </c>
    </row>
    <row r="53" spans="1:20" ht="13.5">
      <c r="A53" s="125">
        <f t="shared" si="3"/>
        <v>4274</v>
      </c>
      <c r="B53" s="228" t="str">
        <f t="shared" si="5"/>
        <v>※****※****※****※****</v>
      </c>
      <c r="C53" s="228"/>
      <c r="D53" s="228"/>
      <c r="E53" s="229"/>
      <c r="F53" s="129">
        <v>199</v>
      </c>
      <c r="G53" s="119">
        <v>64</v>
      </c>
      <c r="H53" s="131">
        <v>233</v>
      </c>
      <c r="I53" s="232" t="str">
        <f t="shared" si="6"/>
        <v>****※****※****※****※****</v>
      </c>
      <c r="J53" s="233"/>
      <c r="K53" s="233"/>
      <c r="L53" s="233"/>
      <c r="M53" s="126">
        <f t="shared" si="1"/>
        <v>5033</v>
      </c>
      <c r="R53" s="4"/>
      <c r="S53" s="4"/>
      <c r="T53" s="4"/>
    </row>
    <row r="54" spans="1:13" ht="13.5">
      <c r="A54" s="125">
        <f t="shared" si="3"/>
        <v>4459</v>
      </c>
      <c r="B54" s="228" t="str">
        <f t="shared" si="5"/>
        <v>****※****※****※****</v>
      </c>
      <c r="C54" s="228"/>
      <c r="D54" s="228"/>
      <c r="E54" s="229"/>
      <c r="F54" s="129">
        <v>185</v>
      </c>
      <c r="G54" s="119">
        <v>63</v>
      </c>
      <c r="H54" s="131">
        <v>195</v>
      </c>
      <c r="I54" s="234" t="str">
        <f t="shared" si="6"/>
        <v>****※****※****※****※</v>
      </c>
      <c r="J54" s="230"/>
      <c r="K54" s="230"/>
      <c r="L54" s="230"/>
      <c r="M54" s="123">
        <f t="shared" si="1"/>
        <v>5228</v>
      </c>
    </row>
    <row r="55" spans="1:13" ht="13.5">
      <c r="A55" s="125">
        <f t="shared" si="3"/>
        <v>4636</v>
      </c>
      <c r="B55" s="228" t="str">
        <f t="shared" si="5"/>
        <v>***※****※****※****</v>
      </c>
      <c r="C55" s="228"/>
      <c r="D55" s="228"/>
      <c r="E55" s="229"/>
      <c r="F55" s="129">
        <v>177</v>
      </c>
      <c r="G55" s="119">
        <v>62</v>
      </c>
      <c r="H55" s="131">
        <v>179</v>
      </c>
      <c r="I55" s="234" t="str">
        <f t="shared" si="6"/>
        <v>****※****※****※***</v>
      </c>
      <c r="J55" s="230"/>
      <c r="K55" s="230"/>
      <c r="L55" s="230"/>
      <c r="M55" s="123">
        <f t="shared" si="1"/>
        <v>5407</v>
      </c>
    </row>
    <row r="56" spans="1:13" ht="13.5">
      <c r="A56" s="125">
        <f t="shared" si="3"/>
        <v>4830</v>
      </c>
      <c r="B56" s="228" t="str">
        <f t="shared" si="5"/>
        <v>※****※****※****※****</v>
      </c>
      <c r="C56" s="228"/>
      <c r="D56" s="228"/>
      <c r="E56" s="229"/>
      <c r="F56" s="129">
        <v>194</v>
      </c>
      <c r="G56" s="119">
        <v>61</v>
      </c>
      <c r="H56" s="131">
        <v>190</v>
      </c>
      <c r="I56" s="234" t="str">
        <f t="shared" si="6"/>
        <v>****※****※****※****※</v>
      </c>
      <c r="J56" s="230"/>
      <c r="K56" s="230"/>
      <c r="L56" s="230"/>
      <c r="M56" s="123">
        <f t="shared" si="1"/>
        <v>5597</v>
      </c>
    </row>
    <row r="57" spans="1:13" ht="13.5">
      <c r="A57" s="124">
        <f t="shared" si="3"/>
        <v>5032</v>
      </c>
      <c r="B57" s="225" t="str">
        <f t="shared" si="5"/>
        <v>*※****※****※****※****</v>
      </c>
      <c r="C57" s="225"/>
      <c r="D57" s="225"/>
      <c r="E57" s="226"/>
      <c r="F57" s="130">
        <v>202</v>
      </c>
      <c r="G57" s="122">
        <v>60</v>
      </c>
      <c r="H57" s="132">
        <v>203</v>
      </c>
      <c r="I57" s="231" t="str">
        <f t="shared" si="6"/>
        <v>****※****※****※****※*</v>
      </c>
      <c r="J57" s="227"/>
      <c r="K57" s="227"/>
      <c r="L57" s="227"/>
      <c r="M57" s="124">
        <f t="shared" si="1"/>
        <v>5800</v>
      </c>
    </row>
    <row r="58" spans="1:13" ht="13.5">
      <c r="A58" s="125">
        <f t="shared" si="3"/>
        <v>5241</v>
      </c>
      <c r="B58" s="228" t="str">
        <f t="shared" si="5"/>
        <v>*※****※****※****※****</v>
      </c>
      <c r="C58" s="228"/>
      <c r="D58" s="228"/>
      <c r="E58" s="229"/>
      <c r="F58" s="129">
        <v>209</v>
      </c>
      <c r="G58" s="119">
        <v>59</v>
      </c>
      <c r="H58" s="131">
        <v>208</v>
      </c>
      <c r="I58" s="232" t="str">
        <f t="shared" si="6"/>
        <v>****※****※****※****※*</v>
      </c>
      <c r="J58" s="233"/>
      <c r="K58" s="233"/>
      <c r="L58" s="233"/>
      <c r="M58" s="126">
        <f t="shared" si="1"/>
        <v>6008</v>
      </c>
    </row>
    <row r="59" spans="1:13" ht="13.5">
      <c r="A59" s="125">
        <f t="shared" si="3"/>
        <v>5452</v>
      </c>
      <c r="B59" s="228" t="str">
        <f t="shared" si="5"/>
        <v>**※****※****※****※****</v>
      </c>
      <c r="C59" s="228"/>
      <c r="D59" s="228"/>
      <c r="E59" s="229"/>
      <c r="F59" s="129">
        <v>211</v>
      </c>
      <c r="G59" s="119">
        <v>58</v>
      </c>
      <c r="H59" s="131">
        <v>206</v>
      </c>
      <c r="I59" s="234" t="str">
        <f t="shared" si="6"/>
        <v>****※****※****※****※*</v>
      </c>
      <c r="J59" s="230"/>
      <c r="K59" s="230"/>
      <c r="L59" s="230"/>
      <c r="M59" s="123">
        <f t="shared" si="1"/>
        <v>6214</v>
      </c>
    </row>
    <row r="60" spans="1:13" ht="13.5">
      <c r="A60" s="125">
        <f t="shared" si="3"/>
        <v>5680</v>
      </c>
      <c r="B60" s="228" t="str">
        <f t="shared" si="5"/>
        <v>***※****※****※****※****</v>
      </c>
      <c r="C60" s="228"/>
      <c r="D60" s="228"/>
      <c r="E60" s="229"/>
      <c r="F60" s="129">
        <v>228</v>
      </c>
      <c r="G60" s="119">
        <v>57</v>
      </c>
      <c r="H60" s="131">
        <v>207</v>
      </c>
      <c r="I60" s="234" t="str">
        <f t="shared" si="6"/>
        <v>****※****※****※****※*</v>
      </c>
      <c r="J60" s="230"/>
      <c r="K60" s="230"/>
      <c r="L60" s="230"/>
      <c r="M60" s="123">
        <f t="shared" si="1"/>
        <v>6421</v>
      </c>
    </row>
    <row r="61" spans="1:13" ht="13.5">
      <c r="A61" s="125">
        <f t="shared" si="3"/>
        <v>5917</v>
      </c>
      <c r="B61" s="228" t="str">
        <f t="shared" si="5"/>
        <v>****※****※****※****※****</v>
      </c>
      <c r="C61" s="228"/>
      <c r="D61" s="228"/>
      <c r="E61" s="229"/>
      <c r="F61" s="129">
        <v>237</v>
      </c>
      <c r="G61" s="119">
        <v>56</v>
      </c>
      <c r="H61" s="131">
        <v>225</v>
      </c>
      <c r="I61" s="234" t="str">
        <f t="shared" si="6"/>
        <v>****※****※****※****※***</v>
      </c>
      <c r="J61" s="230"/>
      <c r="K61" s="230"/>
      <c r="L61" s="230"/>
      <c r="M61" s="123">
        <f t="shared" si="1"/>
        <v>6646</v>
      </c>
    </row>
    <row r="62" spans="1:13" ht="13.5">
      <c r="A62" s="124">
        <f t="shared" si="3"/>
        <v>6156</v>
      </c>
      <c r="B62" s="225" t="str">
        <f t="shared" si="5"/>
        <v>****※****※****※****※****</v>
      </c>
      <c r="C62" s="225"/>
      <c r="D62" s="225"/>
      <c r="E62" s="226"/>
      <c r="F62" s="130">
        <v>239</v>
      </c>
      <c r="G62" s="122">
        <v>55</v>
      </c>
      <c r="H62" s="132">
        <v>232</v>
      </c>
      <c r="I62" s="231" t="str">
        <f t="shared" si="6"/>
        <v>****※****※****※****※****</v>
      </c>
      <c r="J62" s="227"/>
      <c r="K62" s="227"/>
      <c r="L62" s="227"/>
      <c r="M62" s="124">
        <f t="shared" si="1"/>
        <v>6878</v>
      </c>
    </row>
    <row r="63" spans="1:13" ht="13.5">
      <c r="A63" s="125">
        <f t="shared" si="3"/>
        <v>6414</v>
      </c>
      <c r="B63" s="228" t="str">
        <f t="shared" si="5"/>
        <v>*※****※****※****※****※****</v>
      </c>
      <c r="C63" s="228"/>
      <c r="D63" s="228"/>
      <c r="E63" s="229"/>
      <c r="F63" s="129">
        <v>258</v>
      </c>
      <c r="G63" s="119">
        <v>54</v>
      </c>
      <c r="H63" s="131">
        <v>239</v>
      </c>
      <c r="I63" s="232" t="str">
        <f t="shared" si="6"/>
        <v>****※****※****※****※****</v>
      </c>
      <c r="J63" s="233"/>
      <c r="K63" s="233"/>
      <c r="L63" s="233"/>
      <c r="M63" s="126">
        <f t="shared" si="1"/>
        <v>7117</v>
      </c>
    </row>
    <row r="64" spans="1:13" ht="13.5">
      <c r="A64" s="125">
        <f t="shared" si="3"/>
        <v>6602</v>
      </c>
      <c r="B64" s="228" t="str">
        <f t="shared" si="5"/>
        <v>****※****※****※****</v>
      </c>
      <c r="C64" s="228"/>
      <c r="D64" s="228"/>
      <c r="E64" s="229"/>
      <c r="F64" s="129">
        <v>188</v>
      </c>
      <c r="G64" s="119">
        <v>53</v>
      </c>
      <c r="H64" s="131">
        <v>179</v>
      </c>
      <c r="I64" s="234" t="str">
        <f t="shared" si="6"/>
        <v>****※****※****※***</v>
      </c>
      <c r="J64" s="230"/>
      <c r="K64" s="230"/>
      <c r="L64" s="230"/>
      <c r="M64" s="123">
        <f t="shared" si="1"/>
        <v>7296</v>
      </c>
    </row>
    <row r="65" spans="1:13" ht="13.5">
      <c r="A65" s="125">
        <f t="shared" si="3"/>
        <v>6911</v>
      </c>
      <c r="B65" s="228" t="str">
        <f t="shared" si="5"/>
        <v>*※****※****※****※****※****※****</v>
      </c>
      <c r="C65" s="228"/>
      <c r="D65" s="228"/>
      <c r="E65" s="229"/>
      <c r="F65" s="129">
        <v>309</v>
      </c>
      <c r="G65" s="119">
        <v>52</v>
      </c>
      <c r="H65" s="131">
        <v>260</v>
      </c>
      <c r="I65" s="234" t="str">
        <f t="shared" si="6"/>
        <v>****※****※****※****※****※**</v>
      </c>
      <c r="J65" s="230"/>
      <c r="K65" s="230"/>
      <c r="L65" s="230"/>
      <c r="M65" s="123">
        <f t="shared" si="1"/>
        <v>7556</v>
      </c>
    </row>
    <row r="66" spans="1:13" ht="13.5">
      <c r="A66" s="125">
        <f t="shared" si="3"/>
        <v>7238</v>
      </c>
      <c r="B66" s="228" t="str">
        <f t="shared" si="5"/>
        <v>***※****※****※****※****※****※****</v>
      </c>
      <c r="C66" s="228"/>
      <c r="D66" s="228"/>
      <c r="E66" s="229"/>
      <c r="F66" s="129">
        <v>327</v>
      </c>
      <c r="G66" s="119">
        <v>51</v>
      </c>
      <c r="H66" s="131">
        <v>231</v>
      </c>
      <c r="I66" s="234" t="str">
        <f t="shared" si="6"/>
        <v>****※****※****※****※****</v>
      </c>
      <c r="J66" s="230"/>
      <c r="K66" s="230"/>
      <c r="L66" s="230"/>
      <c r="M66" s="123">
        <f t="shared" si="1"/>
        <v>7787</v>
      </c>
    </row>
    <row r="67" spans="1:13" ht="13.5">
      <c r="A67" s="124">
        <f t="shared" si="3"/>
        <v>7529</v>
      </c>
      <c r="B67" s="225" t="str">
        <f t="shared" si="5"/>
        <v>※****※****※****※****※****※****</v>
      </c>
      <c r="C67" s="225"/>
      <c r="D67" s="225"/>
      <c r="E67" s="226"/>
      <c r="F67" s="130">
        <v>291</v>
      </c>
      <c r="G67" s="122">
        <v>50</v>
      </c>
      <c r="H67" s="132">
        <v>296</v>
      </c>
      <c r="I67" s="231" t="str">
        <f t="shared" si="6"/>
        <v>****※****※****※****※****※****※</v>
      </c>
      <c r="J67" s="227"/>
      <c r="K67" s="227"/>
      <c r="L67" s="227"/>
      <c r="M67" s="124">
        <f t="shared" si="1"/>
        <v>8083</v>
      </c>
    </row>
    <row r="68" spans="1:13" ht="13.5">
      <c r="A68" s="125">
        <f t="shared" si="3"/>
        <v>7813</v>
      </c>
      <c r="B68" s="228" t="str">
        <f t="shared" si="5"/>
        <v>****※****※****※****※****※****</v>
      </c>
      <c r="C68" s="228"/>
      <c r="D68" s="228"/>
      <c r="E68" s="229"/>
      <c r="F68" s="129">
        <v>284</v>
      </c>
      <c r="G68" s="119">
        <v>49</v>
      </c>
      <c r="H68" s="131">
        <v>284</v>
      </c>
      <c r="I68" s="232" t="str">
        <f t="shared" si="6"/>
        <v>****※****※****※****※****※****</v>
      </c>
      <c r="J68" s="233"/>
      <c r="K68" s="233"/>
      <c r="L68" s="233"/>
      <c r="M68" s="126">
        <f t="shared" si="1"/>
        <v>8367</v>
      </c>
    </row>
    <row r="69" spans="1:13" ht="13.5">
      <c r="A69" s="125">
        <f t="shared" si="3"/>
        <v>8152</v>
      </c>
      <c r="B69" s="228" t="str">
        <f t="shared" si="5"/>
        <v>****※****※****※****※****※****※****</v>
      </c>
      <c r="C69" s="228"/>
      <c r="D69" s="228"/>
      <c r="E69" s="229"/>
      <c r="F69" s="129">
        <v>339</v>
      </c>
      <c r="G69" s="119">
        <v>48</v>
      </c>
      <c r="H69" s="131">
        <v>309</v>
      </c>
      <c r="I69" s="234" t="str">
        <f t="shared" si="6"/>
        <v>****※****※****※****※****※****※*</v>
      </c>
      <c r="J69" s="230"/>
      <c r="K69" s="230"/>
      <c r="L69" s="230"/>
      <c r="M69" s="123">
        <f t="shared" si="1"/>
        <v>8676</v>
      </c>
    </row>
    <row r="70" spans="1:13" ht="13.5">
      <c r="A70" s="125">
        <f t="shared" si="3"/>
        <v>8524</v>
      </c>
      <c r="B70" s="228" t="str">
        <f t="shared" si="5"/>
        <v>***※****※****※****※****※****※****※****</v>
      </c>
      <c r="C70" s="228"/>
      <c r="D70" s="228"/>
      <c r="E70" s="229"/>
      <c r="F70" s="129">
        <v>372</v>
      </c>
      <c r="G70" s="119">
        <v>47</v>
      </c>
      <c r="H70" s="131">
        <v>317</v>
      </c>
      <c r="I70" s="234" t="str">
        <f t="shared" si="6"/>
        <v>****※****※****※****※****※****※**</v>
      </c>
      <c r="J70" s="230"/>
      <c r="K70" s="230"/>
      <c r="L70" s="230"/>
      <c r="M70" s="123">
        <f t="shared" si="1"/>
        <v>8993</v>
      </c>
    </row>
    <row r="71" spans="1:13" ht="13.5">
      <c r="A71" s="125">
        <f t="shared" si="3"/>
        <v>8898</v>
      </c>
      <c r="B71" s="228" t="str">
        <f t="shared" si="5"/>
        <v>***※****※****※****※****※****※****※****</v>
      </c>
      <c r="C71" s="228"/>
      <c r="D71" s="228"/>
      <c r="E71" s="229"/>
      <c r="F71" s="129">
        <v>374</v>
      </c>
      <c r="G71" s="119">
        <v>46</v>
      </c>
      <c r="H71" s="131">
        <v>354</v>
      </c>
      <c r="I71" s="234" t="str">
        <f t="shared" si="6"/>
        <v>****※****※****※****※****※****※****※*</v>
      </c>
      <c r="J71" s="230"/>
      <c r="K71" s="230"/>
      <c r="L71" s="230"/>
      <c r="M71" s="123">
        <f t="shared" si="1"/>
        <v>9347</v>
      </c>
    </row>
    <row r="72" spans="1:13" ht="13.5">
      <c r="A72" s="124">
        <f t="shared" si="3"/>
        <v>9308</v>
      </c>
      <c r="B72" s="225" t="str">
        <f t="shared" si="5"/>
        <v>※****※****※****※****※****※****※****※****</v>
      </c>
      <c r="C72" s="225"/>
      <c r="D72" s="225"/>
      <c r="E72" s="226"/>
      <c r="F72" s="130">
        <v>410</v>
      </c>
      <c r="G72" s="122">
        <v>45</v>
      </c>
      <c r="H72" s="132">
        <v>353</v>
      </c>
      <c r="I72" s="231" t="str">
        <f t="shared" si="6"/>
        <v>****※****※****※****※****※****※****※*</v>
      </c>
      <c r="J72" s="227"/>
      <c r="K72" s="227"/>
      <c r="L72" s="227"/>
      <c r="M72" s="124">
        <f t="shared" si="1"/>
        <v>9700</v>
      </c>
    </row>
    <row r="73" spans="1:13" ht="13.5">
      <c r="A73" s="125">
        <f t="shared" si="3"/>
        <v>9687</v>
      </c>
      <c r="B73" s="228" t="str">
        <f t="shared" si="5"/>
        <v>***※****※****※****※****※****※****※****</v>
      </c>
      <c r="C73" s="228"/>
      <c r="D73" s="228"/>
      <c r="E73" s="229"/>
      <c r="F73" s="129">
        <v>379</v>
      </c>
      <c r="G73" s="119">
        <v>44</v>
      </c>
      <c r="H73" s="131">
        <v>335</v>
      </c>
      <c r="I73" s="232" t="str">
        <f t="shared" si="6"/>
        <v>****※****※****※****※****※****※****</v>
      </c>
      <c r="J73" s="233"/>
      <c r="K73" s="233"/>
      <c r="L73" s="233"/>
      <c r="M73" s="126">
        <f t="shared" si="1"/>
        <v>10035</v>
      </c>
    </row>
    <row r="74" spans="1:13" ht="13.5">
      <c r="A74" s="125">
        <f t="shared" si="3"/>
        <v>9997</v>
      </c>
      <c r="B74" s="228" t="str">
        <f t="shared" si="5"/>
        <v>**※****※****※****※****※****※****</v>
      </c>
      <c r="C74" s="228"/>
      <c r="D74" s="228"/>
      <c r="E74" s="229"/>
      <c r="F74" s="129">
        <v>310</v>
      </c>
      <c r="G74" s="119">
        <v>43</v>
      </c>
      <c r="H74" s="131">
        <v>295</v>
      </c>
      <c r="I74" s="234" t="str">
        <f t="shared" si="6"/>
        <v>****※****※****※****※****※****※</v>
      </c>
      <c r="J74" s="230"/>
      <c r="K74" s="230"/>
      <c r="L74" s="230"/>
      <c r="M74" s="123">
        <f t="shared" si="1"/>
        <v>10330</v>
      </c>
    </row>
    <row r="75" spans="1:13" ht="13.5">
      <c r="A75" s="125">
        <f t="shared" si="3"/>
        <v>10321</v>
      </c>
      <c r="B75" s="228" t="str">
        <f t="shared" si="5"/>
        <v>***※****※****※****※****※****※****</v>
      </c>
      <c r="C75" s="228"/>
      <c r="D75" s="228"/>
      <c r="E75" s="229"/>
      <c r="F75" s="129">
        <v>324</v>
      </c>
      <c r="G75" s="119">
        <v>42</v>
      </c>
      <c r="H75" s="131">
        <v>309</v>
      </c>
      <c r="I75" s="234" t="str">
        <f t="shared" si="6"/>
        <v>****※****※****※****※****※****※*</v>
      </c>
      <c r="J75" s="230"/>
      <c r="K75" s="230"/>
      <c r="L75" s="230"/>
      <c r="M75" s="123">
        <f t="shared" si="1"/>
        <v>10639</v>
      </c>
    </row>
    <row r="76" spans="1:13" ht="13.5">
      <c r="A76" s="125">
        <f t="shared" si="3"/>
        <v>10641</v>
      </c>
      <c r="B76" s="228" t="str">
        <f t="shared" si="5"/>
        <v>***※****※****※****※****※****※****</v>
      </c>
      <c r="C76" s="228"/>
      <c r="D76" s="228"/>
      <c r="E76" s="229"/>
      <c r="F76" s="129">
        <v>320</v>
      </c>
      <c r="G76" s="119">
        <v>41</v>
      </c>
      <c r="H76" s="131">
        <v>317</v>
      </c>
      <c r="I76" s="234" t="str">
        <f t="shared" si="6"/>
        <v>****※****※****※****※****※****※**</v>
      </c>
      <c r="J76" s="230"/>
      <c r="K76" s="230"/>
      <c r="L76" s="230"/>
      <c r="M76" s="123">
        <f t="shared" si="1"/>
        <v>10956</v>
      </c>
    </row>
    <row r="77" spans="1:13" ht="13.5">
      <c r="A77" s="124">
        <f t="shared" si="3"/>
        <v>10965</v>
      </c>
      <c r="B77" s="225" t="str">
        <f aca="true" t="shared" si="7" ref="B77:B108">IF(F77=0,"",(LOOKUP(F77,男)))</f>
        <v>***※****※****※****※****※****※****</v>
      </c>
      <c r="C77" s="225"/>
      <c r="D77" s="225"/>
      <c r="E77" s="226"/>
      <c r="F77" s="130">
        <v>324</v>
      </c>
      <c r="G77" s="122">
        <v>40</v>
      </c>
      <c r="H77" s="132">
        <v>310</v>
      </c>
      <c r="I77" s="231" t="str">
        <f aca="true" t="shared" si="8" ref="I77:I108">IF(H77=0,"",(LOOKUP(H77,女)))</f>
        <v>****※****※****※****※****※****※**</v>
      </c>
      <c r="J77" s="227"/>
      <c r="K77" s="227"/>
      <c r="L77" s="227"/>
      <c r="M77" s="124">
        <f aca="true" t="shared" si="9" ref="M77:M117">M76+H77</f>
        <v>11266</v>
      </c>
    </row>
    <row r="78" spans="1:13" ht="13.5">
      <c r="A78" s="125">
        <f t="shared" si="3"/>
        <v>11313</v>
      </c>
      <c r="B78" s="228" t="str">
        <f t="shared" si="7"/>
        <v>※****※****※****※****※****※****※****</v>
      </c>
      <c r="C78" s="228"/>
      <c r="D78" s="228"/>
      <c r="E78" s="229"/>
      <c r="F78" s="129">
        <v>348</v>
      </c>
      <c r="G78" s="119">
        <v>39</v>
      </c>
      <c r="H78" s="131">
        <v>297</v>
      </c>
      <c r="I78" s="232" t="str">
        <f t="shared" si="8"/>
        <v>****※****※****※****※****※****※</v>
      </c>
      <c r="J78" s="233"/>
      <c r="K78" s="233"/>
      <c r="L78" s="233"/>
      <c r="M78" s="126">
        <f t="shared" si="9"/>
        <v>11563</v>
      </c>
    </row>
    <row r="79" spans="1:13" ht="13.5">
      <c r="A79" s="125">
        <f t="shared" si="3"/>
        <v>11660</v>
      </c>
      <c r="B79" s="228" t="str">
        <f t="shared" si="7"/>
        <v>※****※****※****※****※****※****※****</v>
      </c>
      <c r="C79" s="228"/>
      <c r="D79" s="228"/>
      <c r="E79" s="229"/>
      <c r="F79" s="129">
        <v>347</v>
      </c>
      <c r="G79" s="119">
        <v>38</v>
      </c>
      <c r="H79" s="131">
        <v>299</v>
      </c>
      <c r="I79" s="234" t="str">
        <f t="shared" si="8"/>
        <v>****※****※****※****※****※****※</v>
      </c>
      <c r="J79" s="230"/>
      <c r="K79" s="230"/>
      <c r="L79" s="230"/>
      <c r="M79" s="123">
        <f t="shared" si="9"/>
        <v>11862</v>
      </c>
    </row>
    <row r="80" spans="1:13" ht="13.5">
      <c r="A80" s="125">
        <f t="shared" si="3"/>
        <v>12011</v>
      </c>
      <c r="B80" s="228" t="str">
        <f t="shared" si="7"/>
        <v>*※****※****※****※****※****※****※****</v>
      </c>
      <c r="C80" s="228"/>
      <c r="D80" s="228"/>
      <c r="E80" s="229"/>
      <c r="F80" s="129">
        <v>351</v>
      </c>
      <c r="G80" s="119">
        <v>37</v>
      </c>
      <c r="H80" s="131">
        <v>282</v>
      </c>
      <c r="I80" s="234" t="str">
        <f t="shared" si="8"/>
        <v>****※****※****※****※****※****</v>
      </c>
      <c r="J80" s="230"/>
      <c r="K80" s="230"/>
      <c r="L80" s="230"/>
      <c r="M80" s="123">
        <f t="shared" si="9"/>
        <v>12144</v>
      </c>
    </row>
    <row r="81" spans="1:13" ht="13.5">
      <c r="A81" s="125">
        <f t="shared" si="3"/>
        <v>12343</v>
      </c>
      <c r="B81" s="228" t="str">
        <f t="shared" si="7"/>
        <v>****※****※****※****※****※****※****</v>
      </c>
      <c r="C81" s="228"/>
      <c r="D81" s="228"/>
      <c r="E81" s="229"/>
      <c r="F81" s="129">
        <v>332</v>
      </c>
      <c r="G81" s="119">
        <v>36</v>
      </c>
      <c r="H81" s="131">
        <v>289</v>
      </c>
      <c r="I81" s="234" t="str">
        <f t="shared" si="8"/>
        <v>****※****※****※****※****※****</v>
      </c>
      <c r="J81" s="230"/>
      <c r="K81" s="230"/>
      <c r="L81" s="230"/>
      <c r="M81" s="123">
        <f t="shared" si="9"/>
        <v>12433</v>
      </c>
    </row>
    <row r="82" spans="1:13" ht="13.5">
      <c r="A82" s="124">
        <f aca="true" t="shared" si="10" ref="A82:A117">A81+F82</f>
        <v>12650</v>
      </c>
      <c r="B82" s="225" t="str">
        <f t="shared" si="7"/>
        <v>*※****※****※****※****※****※****</v>
      </c>
      <c r="C82" s="225"/>
      <c r="D82" s="225"/>
      <c r="E82" s="226"/>
      <c r="F82" s="130">
        <v>307</v>
      </c>
      <c r="G82" s="122">
        <v>35</v>
      </c>
      <c r="H82" s="132">
        <v>280</v>
      </c>
      <c r="I82" s="231" t="str">
        <f t="shared" si="8"/>
        <v>****※****※****※****※****※****</v>
      </c>
      <c r="J82" s="227"/>
      <c r="K82" s="227"/>
      <c r="L82" s="227"/>
      <c r="M82" s="124">
        <f t="shared" si="9"/>
        <v>12713</v>
      </c>
    </row>
    <row r="83" spans="1:13" ht="13.5">
      <c r="A83" s="125">
        <f t="shared" si="10"/>
        <v>12972</v>
      </c>
      <c r="B83" s="228" t="str">
        <f t="shared" si="7"/>
        <v>***※****※****※****※****※****※****</v>
      </c>
      <c r="C83" s="228"/>
      <c r="D83" s="228"/>
      <c r="E83" s="229"/>
      <c r="F83" s="129">
        <v>322</v>
      </c>
      <c r="G83" s="119">
        <v>34</v>
      </c>
      <c r="H83" s="131">
        <v>280</v>
      </c>
      <c r="I83" s="232" t="str">
        <f t="shared" si="8"/>
        <v>****※****※****※****※****※****</v>
      </c>
      <c r="J83" s="233"/>
      <c r="K83" s="233"/>
      <c r="L83" s="233"/>
      <c r="M83" s="126">
        <f t="shared" si="9"/>
        <v>12993</v>
      </c>
    </row>
    <row r="84" spans="1:13" ht="13.5">
      <c r="A84" s="125">
        <f t="shared" si="10"/>
        <v>13257</v>
      </c>
      <c r="B84" s="228" t="str">
        <f t="shared" si="7"/>
        <v>****※****※****※****※****※****</v>
      </c>
      <c r="C84" s="228"/>
      <c r="D84" s="228"/>
      <c r="E84" s="229"/>
      <c r="F84" s="129">
        <v>285</v>
      </c>
      <c r="G84" s="119">
        <v>33</v>
      </c>
      <c r="H84" s="131">
        <v>272</v>
      </c>
      <c r="I84" s="234" t="str">
        <f t="shared" si="8"/>
        <v>****※****※****※****※****※***</v>
      </c>
      <c r="J84" s="230"/>
      <c r="K84" s="230"/>
      <c r="L84" s="230"/>
      <c r="M84" s="123">
        <f t="shared" si="9"/>
        <v>13265</v>
      </c>
    </row>
    <row r="85" spans="1:13" ht="13.5">
      <c r="A85" s="125">
        <f t="shared" si="10"/>
        <v>13578</v>
      </c>
      <c r="B85" s="228" t="str">
        <f t="shared" si="7"/>
        <v>***※****※****※****※****※****※****</v>
      </c>
      <c r="C85" s="228"/>
      <c r="D85" s="228"/>
      <c r="E85" s="229"/>
      <c r="F85" s="129">
        <v>321</v>
      </c>
      <c r="G85" s="119">
        <v>32</v>
      </c>
      <c r="H85" s="131">
        <v>283</v>
      </c>
      <c r="I85" s="234" t="str">
        <f t="shared" si="8"/>
        <v>****※****※****※****※****※****</v>
      </c>
      <c r="J85" s="230"/>
      <c r="K85" s="230"/>
      <c r="L85" s="230"/>
      <c r="M85" s="123">
        <f t="shared" si="9"/>
        <v>13548</v>
      </c>
    </row>
    <row r="86" spans="1:13" ht="13.5">
      <c r="A86" s="125">
        <f t="shared" si="10"/>
        <v>13876</v>
      </c>
      <c r="B86" s="228" t="str">
        <f t="shared" si="7"/>
        <v>※****※****※****※****※****※****</v>
      </c>
      <c r="C86" s="228"/>
      <c r="D86" s="228"/>
      <c r="E86" s="229"/>
      <c r="F86" s="129">
        <v>298</v>
      </c>
      <c r="G86" s="119">
        <v>31</v>
      </c>
      <c r="H86" s="131">
        <v>242</v>
      </c>
      <c r="I86" s="234" t="str">
        <f t="shared" si="8"/>
        <v>****※****※****※****※****※</v>
      </c>
      <c r="J86" s="230"/>
      <c r="K86" s="230"/>
      <c r="L86" s="230"/>
      <c r="M86" s="123">
        <f t="shared" si="9"/>
        <v>13790</v>
      </c>
    </row>
    <row r="87" spans="1:13" ht="13.5">
      <c r="A87" s="124">
        <f t="shared" si="10"/>
        <v>14190</v>
      </c>
      <c r="B87" s="225" t="str">
        <f t="shared" si="7"/>
        <v>**※****※****※****※****※****※****</v>
      </c>
      <c r="C87" s="225"/>
      <c r="D87" s="225"/>
      <c r="E87" s="226"/>
      <c r="F87" s="130">
        <v>314</v>
      </c>
      <c r="G87" s="122">
        <v>30</v>
      </c>
      <c r="H87" s="132">
        <v>266</v>
      </c>
      <c r="I87" s="231" t="str">
        <f t="shared" si="8"/>
        <v>****※****※****※****※****※**</v>
      </c>
      <c r="J87" s="227"/>
      <c r="K87" s="227"/>
      <c r="L87" s="227"/>
      <c r="M87" s="124">
        <f t="shared" si="9"/>
        <v>14056</v>
      </c>
    </row>
    <row r="88" spans="1:13" ht="13.5">
      <c r="A88" s="125">
        <f t="shared" si="10"/>
        <v>14456</v>
      </c>
      <c r="B88" s="228" t="str">
        <f t="shared" si="7"/>
        <v>**※****※****※****※****※****</v>
      </c>
      <c r="C88" s="228"/>
      <c r="D88" s="228"/>
      <c r="E88" s="229"/>
      <c r="F88" s="129">
        <v>266</v>
      </c>
      <c r="G88" s="119">
        <v>29</v>
      </c>
      <c r="H88" s="131">
        <v>246</v>
      </c>
      <c r="I88" s="232" t="str">
        <f t="shared" si="8"/>
        <v>****※****※****※****※****※</v>
      </c>
      <c r="J88" s="233"/>
      <c r="K88" s="233"/>
      <c r="L88" s="233"/>
      <c r="M88" s="126">
        <f t="shared" si="9"/>
        <v>14302</v>
      </c>
    </row>
    <row r="89" spans="1:13" ht="13.5">
      <c r="A89" s="125">
        <f t="shared" si="10"/>
        <v>14758</v>
      </c>
      <c r="B89" s="228" t="str">
        <f t="shared" si="7"/>
        <v>*※****※****※****※****※****※****</v>
      </c>
      <c r="C89" s="228"/>
      <c r="D89" s="228"/>
      <c r="E89" s="229"/>
      <c r="F89" s="129">
        <v>302</v>
      </c>
      <c r="G89" s="119">
        <v>28</v>
      </c>
      <c r="H89" s="131">
        <v>237</v>
      </c>
      <c r="I89" s="234" t="str">
        <f t="shared" si="8"/>
        <v>****※****※****※****※****</v>
      </c>
      <c r="J89" s="230"/>
      <c r="K89" s="230"/>
      <c r="L89" s="230"/>
      <c r="M89" s="123">
        <f t="shared" si="9"/>
        <v>14539</v>
      </c>
    </row>
    <row r="90" spans="1:13" ht="13.5">
      <c r="A90" s="125">
        <f t="shared" si="10"/>
        <v>14992</v>
      </c>
      <c r="B90" s="228" t="str">
        <f t="shared" si="7"/>
        <v>****※****※****※****※****</v>
      </c>
      <c r="C90" s="228"/>
      <c r="D90" s="228"/>
      <c r="E90" s="229"/>
      <c r="F90" s="129">
        <v>234</v>
      </c>
      <c r="G90" s="119">
        <v>27</v>
      </c>
      <c r="H90" s="131">
        <v>214</v>
      </c>
      <c r="I90" s="234" t="str">
        <f t="shared" si="8"/>
        <v>****※****※****※****※**</v>
      </c>
      <c r="J90" s="230"/>
      <c r="K90" s="230"/>
      <c r="L90" s="230"/>
      <c r="M90" s="123">
        <f t="shared" si="9"/>
        <v>14753</v>
      </c>
    </row>
    <row r="91" spans="1:13" ht="13.5">
      <c r="A91" s="125">
        <f t="shared" si="10"/>
        <v>15233</v>
      </c>
      <c r="B91" s="228" t="str">
        <f t="shared" si="7"/>
        <v>※****※****※****※****※****</v>
      </c>
      <c r="C91" s="228"/>
      <c r="D91" s="228"/>
      <c r="E91" s="229"/>
      <c r="F91" s="129">
        <v>241</v>
      </c>
      <c r="G91" s="119">
        <v>26</v>
      </c>
      <c r="H91" s="131">
        <v>226</v>
      </c>
      <c r="I91" s="234" t="str">
        <f t="shared" si="8"/>
        <v>****※****※****※****※***</v>
      </c>
      <c r="J91" s="230"/>
      <c r="K91" s="230"/>
      <c r="L91" s="230"/>
      <c r="M91" s="123">
        <f t="shared" si="9"/>
        <v>14979</v>
      </c>
    </row>
    <row r="92" spans="1:13" ht="13.5">
      <c r="A92" s="124">
        <f t="shared" si="10"/>
        <v>15497</v>
      </c>
      <c r="B92" s="225" t="str">
        <f t="shared" si="7"/>
        <v>**※****※****※****※****※****</v>
      </c>
      <c r="C92" s="225"/>
      <c r="D92" s="225"/>
      <c r="E92" s="226"/>
      <c r="F92" s="130">
        <v>264</v>
      </c>
      <c r="G92" s="122">
        <v>25</v>
      </c>
      <c r="H92" s="132">
        <v>222</v>
      </c>
      <c r="I92" s="231" t="str">
        <f t="shared" si="8"/>
        <v>****※****※****※****※***</v>
      </c>
      <c r="J92" s="227"/>
      <c r="K92" s="227"/>
      <c r="L92" s="227"/>
      <c r="M92" s="124">
        <f t="shared" si="9"/>
        <v>15201</v>
      </c>
    </row>
    <row r="93" spans="1:13" ht="13.5">
      <c r="A93" s="125">
        <f t="shared" si="10"/>
        <v>15756</v>
      </c>
      <c r="B93" s="228" t="str">
        <f t="shared" si="7"/>
        <v>*※****※****※****※****※****</v>
      </c>
      <c r="C93" s="228"/>
      <c r="D93" s="228"/>
      <c r="E93" s="229"/>
      <c r="F93" s="129">
        <v>259</v>
      </c>
      <c r="G93" s="119">
        <v>24</v>
      </c>
      <c r="H93" s="131">
        <v>217</v>
      </c>
      <c r="I93" s="232" t="str">
        <f t="shared" si="8"/>
        <v>****※****※****※****※**</v>
      </c>
      <c r="J93" s="233"/>
      <c r="K93" s="233"/>
      <c r="L93" s="233"/>
      <c r="M93" s="126">
        <f t="shared" si="9"/>
        <v>15418</v>
      </c>
    </row>
    <row r="94" spans="1:13" ht="13.5">
      <c r="A94" s="125">
        <f t="shared" si="10"/>
        <v>15999</v>
      </c>
      <c r="B94" s="228" t="str">
        <f t="shared" si="7"/>
        <v>※****※****※****※****※****</v>
      </c>
      <c r="C94" s="228"/>
      <c r="D94" s="228"/>
      <c r="E94" s="229"/>
      <c r="F94" s="129">
        <v>243</v>
      </c>
      <c r="G94" s="119">
        <v>23</v>
      </c>
      <c r="H94" s="131">
        <v>192</v>
      </c>
      <c r="I94" s="234" t="str">
        <f t="shared" si="8"/>
        <v>****※****※****※****※</v>
      </c>
      <c r="J94" s="230"/>
      <c r="K94" s="230"/>
      <c r="L94" s="230"/>
      <c r="M94" s="123">
        <f t="shared" si="9"/>
        <v>15610</v>
      </c>
    </row>
    <row r="95" spans="1:13" ht="13.5">
      <c r="A95" s="125">
        <f t="shared" si="10"/>
        <v>16247</v>
      </c>
      <c r="B95" s="228" t="str">
        <f t="shared" si="7"/>
        <v>※****※****※****※****※****</v>
      </c>
      <c r="C95" s="228"/>
      <c r="D95" s="228"/>
      <c r="E95" s="229"/>
      <c r="F95" s="129">
        <v>248</v>
      </c>
      <c r="G95" s="119">
        <v>22</v>
      </c>
      <c r="H95" s="131">
        <v>223</v>
      </c>
      <c r="I95" s="234" t="str">
        <f t="shared" si="8"/>
        <v>****※****※****※****※***</v>
      </c>
      <c r="J95" s="230"/>
      <c r="K95" s="230"/>
      <c r="L95" s="230"/>
      <c r="M95" s="123">
        <f t="shared" si="9"/>
        <v>15833</v>
      </c>
    </row>
    <row r="96" spans="1:13" ht="13.5">
      <c r="A96" s="125">
        <f t="shared" si="10"/>
        <v>16466</v>
      </c>
      <c r="B96" s="228" t="str">
        <f t="shared" si="7"/>
        <v>**※****※****※****※****</v>
      </c>
      <c r="C96" s="228"/>
      <c r="D96" s="228"/>
      <c r="E96" s="229"/>
      <c r="F96" s="129">
        <v>219</v>
      </c>
      <c r="G96" s="119">
        <v>21</v>
      </c>
      <c r="H96" s="131">
        <v>228</v>
      </c>
      <c r="I96" s="234" t="str">
        <f t="shared" si="8"/>
        <v>****※****※****※****※***</v>
      </c>
      <c r="J96" s="230"/>
      <c r="K96" s="230"/>
      <c r="L96" s="230"/>
      <c r="M96" s="123">
        <f t="shared" si="9"/>
        <v>16061</v>
      </c>
    </row>
    <row r="97" spans="1:13" ht="13.5">
      <c r="A97" s="124">
        <f t="shared" si="10"/>
        <v>16719</v>
      </c>
      <c r="B97" s="225" t="str">
        <f t="shared" si="7"/>
        <v>*※****※****※****※****※****</v>
      </c>
      <c r="C97" s="225"/>
      <c r="D97" s="225"/>
      <c r="E97" s="226"/>
      <c r="F97" s="130">
        <v>253</v>
      </c>
      <c r="G97" s="122">
        <v>20</v>
      </c>
      <c r="H97" s="132">
        <v>219</v>
      </c>
      <c r="I97" s="231" t="str">
        <f t="shared" si="8"/>
        <v>****※****※****※****※**</v>
      </c>
      <c r="J97" s="227"/>
      <c r="K97" s="227"/>
      <c r="L97" s="227"/>
      <c r="M97" s="124">
        <f t="shared" si="9"/>
        <v>16280</v>
      </c>
    </row>
    <row r="98" spans="1:13" ht="13.5">
      <c r="A98" s="125">
        <f t="shared" si="10"/>
        <v>16968</v>
      </c>
      <c r="B98" s="228" t="str">
        <f t="shared" si="7"/>
        <v>※****※****※****※****※****</v>
      </c>
      <c r="C98" s="228"/>
      <c r="D98" s="228"/>
      <c r="E98" s="229"/>
      <c r="F98" s="129">
        <v>249</v>
      </c>
      <c r="G98" s="119">
        <v>19</v>
      </c>
      <c r="H98" s="131">
        <v>192</v>
      </c>
      <c r="I98" s="232" t="str">
        <f t="shared" si="8"/>
        <v>****※****※****※****※</v>
      </c>
      <c r="J98" s="233"/>
      <c r="K98" s="233"/>
      <c r="L98" s="233"/>
      <c r="M98" s="126">
        <f t="shared" si="9"/>
        <v>16472</v>
      </c>
    </row>
    <row r="99" spans="1:13" ht="13.5">
      <c r="A99" s="125">
        <f t="shared" si="10"/>
        <v>17217</v>
      </c>
      <c r="B99" s="228" t="str">
        <f t="shared" si="7"/>
        <v>※****※****※****※****※****</v>
      </c>
      <c r="C99" s="228"/>
      <c r="D99" s="228"/>
      <c r="E99" s="229"/>
      <c r="F99" s="129">
        <v>249</v>
      </c>
      <c r="G99" s="119">
        <v>18</v>
      </c>
      <c r="H99" s="131">
        <v>197</v>
      </c>
      <c r="I99" s="234" t="str">
        <f t="shared" si="8"/>
        <v>****※****※****※****※</v>
      </c>
      <c r="J99" s="230"/>
      <c r="K99" s="230"/>
      <c r="L99" s="230"/>
      <c r="M99" s="123">
        <f t="shared" si="9"/>
        <v>16669</v>
      </c>
    </row>
    <row r="100" spans="1:13" ht="13.5">
      <c r="A100" s="125">
        <f t="shared" si="10"/>
        <v>17446</v>
      </c>
      <c r="B100" s="228" t="str">
        <f t="shared" si="7"/>
        <v>***※****※****※****※****</v>
      </c>
      <c r="C100" s="228"/>
      <c r="D100" s="228"/>
      <c r="E100" s="229"/>
      <c r="F100" s="129">
        <v>229</v>
      </c>
      <c r="G100" s="119">
        <v>17</v>
      </c>
      <c r="H100" s="131">
        <v>208</v>
      </c>
      <c r="I100" s="234" t="str">
        <f t="shared" si="8"/>
        <v>****※****※****※****※*</v>
      </c>
      <c r="J100" s="230"/>
      <c r="K100" s="230"/>
      <c r="L100" s="230"/>
      <c r="M100" s="123">
        <f t="shared" si="9"/>
        <v>16877</v>
      </c>
    </row>
    <row r="101" spans="1:13" ht="13.5">
      <c r="A101" s="125">
        <f t="shared" si="10"/>
        <v>17681</v>
      </c>
      <c r="B101" s="228" t="str">
        <f t="shared" si="7"/>
        <v>****※****※****※****※****</v>
      </c>
      <c r="C101" s="228"/>
      <c r="D101" s="228"/>
      <c r="E101" s="229"/>
      <c r="F101" s="129">
        <v>235</v>
      </c>
      <c r="G101" s="119">
        <v>16</v>
      </c>
      <c r="H101" s="131">
        <v>215</v>
      </c>
      <c r="I101" s="234" t="str">
        <f t="shared" si="8"/>
        <v>****※****※****※****※**</v>
      </c>
      <c r="J101" s="230"/>
      <c r="K101" s="230"/>
      <c r="L101" s="230"/>
      <c r="M101" s="123">
        <f t="shared" si="9"/>
        <v>17092</v>
      </c>
    </row>
    <row r="102" spans="1:13" ht="13.5">
      <c r="A102" s="124">
        <f t="shared" si="10"/>
        <v>17913</v>
      </c>
      <c r="B102" s="225" t="str">
        <f t="shared" si="7"/>
        <v>****※****※****※****※****</v>
      </c>
      <c r="C102" s="225"/>
      <c r="D102" s="225"/>
      <c r="E102" s="226"/>
      <c r="F102" s="130">
        <v>232</v>
      </c>
      <c r="G102" s="122">
        <v>15</v>
      </c>
      <c r="H102" s="132">
        <v>208</v>
      </c>
      <c r="I102" s="231" t="str">
        <f t="shared" si="8"/>
        <v>****※****※****※****※*</v>
      </c>
      <c r="J102" s="227"/>
      <c r="K102" s="227"/>
      <c r="L102" s="227"/>
      <c r="M102" s="124">
        <f t="shared" si="9"/>
        <v>17300</v>
      </c>
    </row>
    <row r="103" spans="1:13" ht="13.5">
      <c r="A103" s="125">
        <f t="shared" si="10"/>
        <v>18140</v>
      </c>
      <c r="B103" s="228" t="str">
        <f t="shared" si="7"/>
        <v>***※****※****※****※****</v>
      </c>
      <c r="C103" s="228"/>
      <c r="D103" s="228"/>
      <c r="E103" s="229"/>
      <c r="F103" s="129">
        <v>227</v>
      </c>
      <c r="G103" s="119">
        <v>14</v>
      </c>
      <c r="H103" s="131">
        <v>244</v>
      </c>
      <c r="I103" s="232" t="str">
        <f t="shared" si="8"/>
        <v>****※****※****※****※****※</v>
      </c>
      <c r="J103" s="233"/>
      <c r="K103" s="233"/>
      <c r="L103" s="233"/>
      <c r="M103" s="126">
        <f t="shared" si="9"/>
        <v>17544</v>
      </c>
    </row>
    <row r="104" spans="1:13" ht="13.5">
      <c r="A104" s="125">
        <f t="shared" si="10"/>
        <v>18342</v>
      </c>
      <c r="B104" s="228" t="str">
        <f>IF(F104=0,"",(LOOKUP(F104,男)))</f>
        <v>*※****※****※****※****</v>
      </c>
      <c r="C104" s="228"/>
      <c r="D104" s="228"/>
      <c r="E104" s="229"/>
      <c r="F104" s="129">
        <v>202</v>
      </c>
      <c r="G104" s="119">
        <v>13</v>
      </c>
      <c r="H104" s="131">
        <v>221</v>
      </c>
      <c r="I104" s="234" t="str">
        <f t="shared" si="8"/>
        <v>****※****※****※****※***</v>
      </c>
      <c r="J104" s="230"/>
      <c r="K104" s="230"/>
      <c r="L104" s="230"/>
      <c r="M104" s="123">
        <f t="shared" si="9"/>
        <v>17765</v>
      </c>
    </row>
    <row r="105" spans="1:13" ht="13.5">
      <c r="A105" s="125">
        <f t="shared" si="10"/>
        <v>18579</v>
      </c>
      <c r="B105" s="228" t="str">
        <f t="shared" si="7"/>
        <v>****※****※****※****※****</v>
      </c>
      <c r="C105" s="228"/>
      <c r="D105" s="228"/>
      <c r="E105" s="229"/>
      <c r="F105" s="129">
        <v>237</v>
      </c>
      <c r="G105" s="119">
        <v>12</v>
      </c>
      <c r="H105" s="131">
        <v>228</v>
      </c>
      <c r="I105" s="234" t="str">
        <f t="shared" si="8"/>
        <v>****※****※****※****※***</v>
      </c>
      <c r="J105" s="230"/>
      <c r="K105" s="230"/>
      <c r="L105" s="230"/>
      <c r="M105" s="123">
        <f t="shared" si="9"/>
        <v>17993</v>
      </c>
    </row>
    <row r="106" spans="1:13" ht="13.5">
      <c r="A106" s="125">
        <f t="shared" si="10"/>
        <v>18831</v>
      </c>
      <c r="B106" s="228" t="str">
        <f t="shared" si="7"/>
        <v>*※****※****※****※****※****</v>
      </c>
      <c r="C106" s="228"/>
      <c r="D106" s="228"/>
      <c r="E106" s="229"/>
      <c r="F106" s="129">
        <v>252</v>
      </c>
      <c r="G106" s="119">
        <v>11</v>
      </c>
      <c r="H106" s="131">
        <v>229</v>
      </c>
      <c r="I106" s="234" t="str">
        <f t="shared" si="8"/>
        <v>****※****※****※****※***</v>
      </c>
      <c r="J106" s="230"/>
      <c r="K106" s="230"/>
      <c r="L106" s="230"/>
      <c r="M106" s="123">
        <f t="shared" si="9"/>
        <v>18222</v>
      </c>
    </row>
    <row r="107" spans="1:13" ht="13.5">
      <c r="A107" s="124">
        <f t="shared" si="10"/>
        <v>19078</v>
      </c>
      <c r="B107" s="225" t="str">
        <f t="shared" si="7"/>
        <v>※****※****※****※****※****</v>
      </c>
      <c r="C107" s="225"/>
      <c r="D107" s="225"/>
      <c r="E107" s="226"/>
      <c r="F107" s="130">
        <v>247</v>
      </c>
      <c r="G107" s="122">
        <v>10</v>
      </c>
      <c r="H107" s="132">
        <v>218</v>
      </c>
      <c r="I107" s="231" t="str">
        <f t="shared" si="8"/>
        <v>****※****※****※****※**</v>
      </c>
      <c r="J107" s="227"/>
      <c r="K107" s="227"/>
      <c r="L107" s="227"/>
      <c r="M107" s="124">
        <f t="shared" si="9"/>
        <v>18440</v>
      </c>
    </row>
    <row r="108" spans="1:13" ht="13.5">
      <c r="A108" s="125">
        <f t="shared" si="10"/>
        <v>19322</v>
      </c>
      <c r="B108" s="228" t="str">
        <f t="shared" si="7"/>
        <v>※****※****※****※****※****</v>
      </c>
      <c r="C108" s="228"/>
      <c r="D108" s="228"/>
      <c r="E108" s="229"/>
      <c r="F108" s="129">
        <v>244</v>
      </c>
      <c r="G108" s="119">
        <v>9</v>
      </c>
      <c r="H108" s="131">
        <v>233</v>
      </c>
      <c r="I108" s="232" t="str">
        <f t="shared" si="8"/>
        <v>****※****※****※****※****</v>
      </c>
      <c r="J108" s="233"/>
      <c r="K108" s="233"/>
      <c r="L108" s="233"/>
      <c r="M108" s="126">
        <f t="shared" si="9"/>
        <v>18673</v>
      </c>
    </row>
    <row r="109" spans="1:13" ht="13.5">
      <c r="A109" s="125">
        <f t="shared" si="10"/>
        <v>19610</v>
      </c>
      <c r="B109" s="228" t="str">
        <f aca="true" t="shared" si="11" ref="B109:B117">IF(F109=0,"",(LOOKUP(F109,男)))</f>
        <v>****※****※****※****※****※****</v>
      </c>
      <c r="C109" s="228"/>
      <c r="D109" s="228"/>
      <c r="E109" s="229"/>
      <c r="F109" s="129">
        <v>288</v>
      </c>
      <c r="G109" s="119">
        <v>8</v>
      </c>
      <c r="H109" s="131">
        <v>255</v>
      </c>
      <c r="I109" s="234" t="str">
        <f aca="true" t="shared" si="12" ref="I109:I117">IF(H109=0,"",(LOOKUP(H109,女)))</f>
        <v>****※****※****※****※****※*</v>
      </c>
      <c r="J109" s="230"/>
      <c r="K109" s="230"/>
      <c r="L109" s="230"/>
      <c r="M109" s="123">
        <f t="shared" si="9"/>
        <v>18928</v>
      </c>
    </row>
    <row r="110" spans="1:13" ht="13.5">
      <c r="A110" s="125">
        <f t="shared" si="10"/>
        <v>19857</v>
      </c>
      <c r="B110" s="228" t="str">
        <f t="shared" si="11"/>
        <v>※****※****※****※****※****</v>
      </c>
      <c r="C110" s="228"/>
      <c r="D110" s="228"/>
      <c r="E110" s="229"/>
      <c r="F110" s="129">
        <v>247</v>
      </c>
      <c r="G110" s="119">
        <v>7</v>
      </c>
      <c r="H110" s="131">
        <v>247</v>
      </c>
      <c r="I110" s="234" t="str">
        <f t="shared" si="12"/>
        <v>****※****※****※****※****※</v>
      </c>
      <c r="J110" s="230"/>
      <c r="K110" s="230"/>
      <c r="L110" s="230"/>
      <c r="M110" s="123">
        <f t="shared" si="9"/>
        <v>19175</v>
      </c>
    </row>
    <row r="111" spans="1:13" ht="13.5">
      <c r="A111" s="125">
        <f t="shared" si="10"/>
        <v>20125</v>
      </c>
      <c r="B111" s="228" t="str">
        <f t="shared" si="11"/>
        <v>**※****※****※****※****※****</v>
      </c>
      <c r="C111" s="228"/>
      <c r="D111" s="228"/>
      <c r="E111" s="229"/>
      <c r="F111" s="129">
        <v>268</v>
      </c>
      <c r="G111" s="119">
        <v>6</v>
      </c>
      <c r="H111" s="131">
        <v>233</v>
      </c>
      <c r="I111" s="234" t="str">
        <f t="shared" si="12"/>
        <v>****※****※****※****※****</v>
      </c>
      <c r="J111" s="230"/>
      <c r="K111" s="230"/>
      <c r="L111" s="230"/>
      <c r="M111" s="123">
        <f t="shared" si="9"/>
        <v>19408</v>
      </c>
    </row>
    <row r="112" spans="1:13" ht="13.5">
      <c r="A112" s="124">
        <f t="shared" si="10"/>
        <v>20372</v>
      </c>
      <c r="B112" s="225" t="str">
        <f t="shared" si="11"/>
        <v>※****※****※****※****※****</v>
      </c>
      <c r="C112" s="225"/>
      <c r="D112" s="225"/>
      <c r="E112" s="226"/>
      <c r="F112" s="130">
        <v>247</v>
      </c>
      <c r="G112" s="122">
        <v>5</v>
      </c>
      <c r="H112" s="132">
        <v>241</v>
      </c>
      <c r="I112" s="231" t="str">
        <f t="shared" si="12"/>
        <v>****※****※****※****※****※</v>
      </c>
      <c r="J112" s="227"/>
      <c r="K112" s="227"/>
      <c r="L112" s="227"/>
      <c r="M112" s="124">
        <f t="shared" si="9"/>
        <v>19649</v>
      </c>
    </row>
    <row r="113" spans="1:13" ht="13.5">
      <c r="A113" s="125">
        <f t="shared" si="10"/>
        <v>20596</v>
      </c>
      <c r="B113" s="228" t="str">
        <f t="shared" si="11"/>
        <v>***※****※****※****※****</v>
      </c>
      <c r="C113" s="228"/>
      <c r="D113" s="228"/>
      <c r="E113" s="229"/>
      <c r="F113" s="129">
        <v>224</v>
      </c>
      <c r="G113" s="119">
        <v>4</v>
      </c>
      <c r="H113" s="131">
        <v>215</v>
      </c>
      <c r="I113" s="232" t="str">
        <f t="shared" si="12"/>
        <v>****※****※****※****※**</v>
      </c>
      <c r="J113" s="233"/>
      <c r="K113" s="233"/>
      <c r="L113" s="233"/>
      <c r="M113" s="126">
        <f t="shared" si="9"/>
        <v>19864</v>
      </c>
    </row>
    <row r="114" spans="1:13" ht="13.5">
      <c r="A114" s="125">
        <f t="shared" si="10"/>
        <v>20853</v>
      </c>
      <c r="B114" s="228" t="str">
        <f t="shared" si="11"/>
        <v>*※****※****※****※****※****</v>
      </c>
      <c r="C114" s="228"/>
      <c r="D114" s="228"/>
      <c r="E114" s="229"/>
      <c r="F114" s="129">
        <v>257</v>
      </c>
      <c r="G114" s="119">
        <v>3</v>
      </c>
      <c r="H114" s="131">
        <v>238</v>
      </c>
      <c r="I114" s="234" t="str">
        <f t="shared" si="12"/>
        <v>****※****※****※****※****</v>
      </c>
      <c r="J114" s="230"/>
      <c r="K114" s="230"/>
      <c r="L114" s="230"/>
      <c r="M114" s="123">
        <f t="shared" si="9"/>
        <v>20102</v>
      </c>
    </row>
    <row r="115" spans="1:13" ht="13.5">
      <c r="A115" s="125">
        <f t="shared" si="10"/>
        <v>21099</v>
      </c>
      <c r="B115" s="228" t="str">
        <f t="shared" si="11"/>
        <v>※****※****※****※****※****</v>
      </c>
      <c r="C115" s="228"/>
      <c r="D115" s="228"/>
      <c r="E115" s="229"/>
      <c r="F115" s="129">
        <v>246</v>
      </c>
      <c r="G115" s="119">
        <v>2</v>
      </c>
      <c r="H115" s="131">
        <v>233</v>
      </c>
      <c r="I115" s="234" t="str">
        <f t="shared" si="12"/>
        <v>****※****※****※****※****</v>
      </c>
      <c r="J115" s="230"/>
      <c r="K115" s="230"/>
      <c r="L115" s="230"/>
      <c r="M115" s="123">
        <f t="shared" si="9"/>
        <v>20335</v>
      </c>
    </row>
    <row r="116" spans="1:13" ht="13.5">
      <c r="A116" s="125">
        <f t="shared" si="10"/>
        <v>21346</v>
      </c>
      <c r="B116" s="228" t="str">
        <f t="shared" si="11"/>
        <v>※****※****※****※****※****</v>
      </c>
      <c r="C116" s="228"/>
      <c r="D116" s="228"/>
      <c r="E116" s="229"/>
      <c r="F116" s="129">
        <v>247</v>
      </c>
      <c r="G116" s="119">
        <v>1</v>
      </c>
      <c r="H116" s="131">
        <v>227</v>
      </c>
      <c r="I116" s="234" t="str">
        <f t="shared" si="12"/>
        <v>****※****※****※****※***</v>
      </c>
      <c r="J116" s="230"/>
      <c r="K116" s="230"/>
      <c r="L116" s="230"/>
      <c r="M116" s="123">
        <f t="shared" si="9"/>
        <v>20562</v>
      </c>
    </row>
    <row r="117" spans="1:13" ht="13.5">
      <c r="A117" s="124">
        <f t="shared" si="10"/>
        <v>21526</v>
      </c>
      <c r="B117" s="225" t="str">
        <f t="shared" si="11"/>
        <v>****※****※****※****</v>
      </c>
      <c r="C117" s="225"/>
      <c r="D117" s="225"/>
      <c r="E117" s="226"/>
      <c r="F117" s="129">
        <v>180</v>
      </c>
      <c r="G117" s="119">
        <v>0</v>
      </c>
      <c r="H117" s="131">
        <v>204</v>
      </c>
      <c r="I117" s="231" t="str">
        <f t="shared" si="12"/>
        <v>****※****※****※****※*</v>
      </c>
      <c r="J117" s="227"/>
      <c r="K117" s="227"/>
      <c r="L117" s="227"/>
      <c r="M117" s="124">
        <f t="shared" si="9"/>
        <v>20766</v>
      </c>
    </row>
    <row r="118" spans="1:13" ht="13.5">
      <c r="A118" s="34" t="s">
        <v>20</v>
      </c>
      <c r="B118" s="222" t="s">
        <v>65</v>
      </c>
      <c r="C118" s="222"/>
      <c r="D118" s="222"/>
      <c r="E118" s="223"/>
      <c r="F118" s="118" t="s">
        <v>159</v>
      </c>
      <c r="G118" s="119" t="s">
        <v>23</v>
      </c>
      <c r="H118" s="120" t="s">
        <v>185</v>
      </c>
      <c r="I118" s="222" t="s">
        <v>95</v>
      </c>
      <c r="J118" s="222"/>
      <c r="K118" s="222"/>
      <c r="L118" s="224"/>
      <c r="M118" s="34" t="s">
        <v>22</v>
      </c>
    </row>
  </sheetData>
  <sheetProtection/>
  <mergeCells count="216">
    <mergeCell ref="B11:E11"/>
    <mergeCell ref="I11:L11"/>
    <mergeCell ref="B12:E12"/>
    <mergeCell ref="I12:L12"/>
    <mergeCell ref="B13:E13"/>
    <mergeCell ref="I13:L13"/>
    <mergeCell ref="B14:E14"/>
    <mergeCell ref="I14:L14"/>
    <mergeCell ref="B15:E15"/>
    <mergeCell ref="I15:L15"/>
    <mergeCell ref="B16:E16"/>
    <mergeCell ref="I16:L16"/>
    <mergeCell ref="B17:E17"/>
    <mergeCell ref="I17:L17"/>
    <mergeCell ref="B18:E18"/>
    <mergeCell ref="I18:L18"/>
    <mergeCell ref="B19:E19"/>
    <mergeCell ref="I19:L19"/>
    <mergeCell ref="B20:E20"/>
    <mergeCell ref="I20:L20"/>
    <mergeCell ref="B21:E21"/>
    <mergeCell ref="I21:L21"/>
    <mergeCell ref="B22:E22"/>
    <mergeCell ref="I22:L22"/>
    <mergeCell ref="B23:E23"/>
    <mergeCell ref="I23:L23"/>
    <mergeCell ref="B24:E24"/>
    <mergeCell ref="I24:L24"/>
    <mergeCell ref="B25:E25"/>
    <mergeCell ref="I25:L25"/>
    <mergeCell ref="B26:E26"/>
    <mergeCell ref="I26:L26"/>
    <mergeCell ref="B27:E27"/>
    <mergeCell ref="I27:L27"/>
    <mergeCell ref="B28:E28"/>
    <mergeCell ref="I28:L28"/>
    <mergeCell ref="B29:E29"/>
    <mergeCell ref="I29:L29"/>
    <mergeCell ref="B30:E30"/>
    <mergeCell ref="I30:L30"/>
    <mergeCell ref="B31:E31"/>
    <mergeCell ref="I31:L31"/>
    <mergeCell ref="B32:E32"/>
    <mergeCell ref="I32:L32"/>
    <mergeCell ref="B33:E33"/>
    <mergeCell ref="I33:L33"/>
    <mergeCell ref="B34:E34"/>
    <mergeCell ref="I34:L34"/>
    <mergeCell ref="B35:E35"/>
    <mergeCell ref="I35:L35"/>
    <mergeCell ref="B36:E36"/>
    <mergeCell ref="I36:L36"/>
    <mergeCell ref="B37:E37"/>
    <mergeCell ref="I37:L37"/>
    <mergeCell ref="B38:E38"/>
    <mergeCell ref="I38:L38"/>
    <mergeCell ref="B39:E39"/>
    <mergeCell ref="I39:L39"/>
    <mergeCell ref="B40:E40"/>
    <mergeCell ref="I40:L40"/>
    <mergeCell ref="B41:E41"/>
    <mergeCell ref="I41:L41"/>
    <mergeCell ref="B42:E42"/>
    <mergeCell ref="I42:L42"/>
    <mergeCell ref="B43:E43"/>
    <mergeCell ref="I43:L43"/>
    <mergeCell ref="B44:E44"/>
    <mergeCell ref="I44:L44"/>
    <mergeCell ref="B45:E45"/>
    <mergeCell ref="I45:L45"/>
    <mergeCell ref="B46:E46"/>
    <mergeCell ref="I46:L46"/>
    <mergeCell ref="B47:E47"/>
    <mergeCell ref="I47:L47"/>
    <mergeCell ref="B48:E48"/>
    <mergeCell ref="I48:L48"/>
    <mergeCell ref="B49:E49"/>
    <mergeCell ref="I49:L49"/>
    <mergeCell ref="B50:E50"/>
    <mergeCell ref="I50:L50"/>
    <mergeCell ref="B51:E51"/>
    <mergeCell ref="I51:L51"/>
    <mergeCell ref="B52:E52"/>
    <mergeCell ref="I52:L52"/>
    <mergeCell ref="B53:E53"/>
    <mergeCell ref="I53:L53"/>
    <mergeCell ref="B54:E54"/>
    <mergeCell ref="I54:L54"/>
    <mergeCell ref="B55:E55"/>
    <mergeCell ref="I55:L55"/>
    <mergeCell ref="B56:E56"/>
    <mergeCell ref="I56:L56"/>
    <mergeCell ref="B57:E57"/>
    <mergeCell ref="I57:L57"/>
    <mergeCell ref="B58:E58"/>
    <mergeCell ref="I58:L58"/>
    <mergeCell ref="B59:E59"/>
    <mergeCell ref="I59:L59"/>
    <mergeCell ref="B60:E60"/>
    <mergeCell ref="I60:L60"/>
    <mergeCell ref="B61:E61"/>
    <mergeCell ref="I61:L61"/>
    <mergeCell ref="B62:E62"/>
    <mergeCell ref="I62:L62"/>
    <mergeCell ref="B63:E63"/>
    <mergeCell ref="I63:L63"/>
    <mergeCell ref="B64:E64"/>
    <mergeCell ref="I64:L64"/>
    <mergeCell ref="B65:E65"/>
    <mergeCell ref="I65:L65"/>
    <mergeCell ref="B66:E66"/>
    <mergeCell ref="I66:L66"/>
    <mergeCell ref="B67:E67"/>
    <mergeCell ref="I67:L67"/>
    <mergeCell ref="B68:E68"/>
    <mergeCell ref="I68:L68"/>
    <mergeCell ref="B69:E69"/>
    <mergeCell ref="I69:L69"/>
    <mergeCell ref="B70:E70"/>
    <mergeCell ref="I70:L70"/>
    <mergeCell ref="B71:E71"/>
    <mergeCell ref="I71:L71"/>
    <mergeCell ref="B72:E72"/>
    <mergeCell ref="I72:L72"/>
    <mergeCell ref="B73:E73"/>
    <mergeCell ref="I73:L73"/>
    <mergeCell ref="B74:E74"/>
    <mergeCell ref="I74:L74"/>
    <mergeCell ref="B75:E75"/>
    <mergeCell ref="I75:L75"/>
    <mergeCell ref="B76:E76"/>
    <mergeCell ref="I76:L76"/>
    <mergeCell ref="B77:E77"/>
    <mergeCell ref="I77:L77"/>
    <mergeCell ref="B78:E78"/>
    <mergeCell ref="I78:L78"/>
    <mergeCell ref="B79:E79"/>
    <mergeCell ref="I79:L79"/>
    <mergeCell ref="B80:E80"/>
    <mergeCell ref="I80:L80"/>
    <mergeCell ref="B81:E81"/>
    <mergeCell ref="I81:L81"/>
    <mergeCell ref="B82:E82"/>
    <mergeCell ref="I82:L82"/>
    <mergeCell ref="B83:E83"/>
    <mergeCell ref="I83:L83"/>
    <mergeCell ref="B84:E84"/>
    <mergeCell ref="I84:L84"/>
    <mergeCell ref="B85:E85"/>
    <mergeCell ref="I85:L85"/>
    <mergeCell ref="B86:E86"/>
    <mergeCell ref="I86:L86"/>
    <mergeCell ref="B87:E87"/>
    <mergeCell ref="I87:L87"/>
    <mergeCell ref="B88:E88"/>
    <mergeCell ref="I88:L88"/>
    <mergeCell ref="B89:E89"/>
    <mergeCell ref="I89:L89"/>
    <mergeCell ref="B90:E90"/>
    <mergeCell ref="I90:L90"/>
    <mergeCell ref="B91:E91"/>
    <mergeCell ref="I91:L91"/>
    <mergeCell ref="B92:E92"/>
    <mergeCell ref="I92:L92"/>
    <mergeCell ref="B93:E93"/>
    <mergeCell ref="I93:L93"/>
    <mergeCell ref="B94:E94"/>
    <mergeCell ref="I94:L94"/>
    <mergeCell ref="B95:E95"/>
    <mergeCell ref="I95:L95"/>
    <mergeCell ref="B96:E96"/>
    <mergeCell ref="I96:L96"/>
    <mergeCell ref="B97:E97"/>
    <mergeCell ref="I97:L97"/>
    <mergeCell ref="B98:E98"/>
    <mergeCell ref="I98:L98"/>
    <mergeCell ref="B99:E99"/>
    <mergeCell ref="I99:L99"/>
    <mergeCell ref="B100:E100"/>
    <mergeCell ref="I100:L100"/>
    <mergeCell ref="B101:E101"/>
    <mergeCell ref="I101:L101"/>
    <mergeCell ref="B102:E102"/>
    <mergeCell ref="I102:L102"/>
    <mergeCell ref="B103:E103"/>
    <mergeCell ref="I103:L103"/>
    <mergeCell ref="B104:E104"/>
    <mergeCell ref="I104:L104"/>
    <mergeCell ref="B105:E105"/>
    <mergeCell ref="I105:L105"/>
    <mergeCell ref="B106:E106"/>
    <mergeCell ref="I106:L106"/>
    <mergeCell ref="B107:E107"/>
    <mergeCell ref="I107:L107"/>
    <mergeCell ref="B108:E108"/>
    <mergeCell ref="I108:L108"/>
    <mergeCell ref="B109:E109"/>
    <mergeCell ref="I109:L109"/>
    <mergeCell ref="B110:E110"/>
    <mergeCell ref="I110:L110"/>
    <mergeCell ref="B111:E111"/>
    <mergeCell ref="I111:L111"/>
    <mergeCell ref="B112:E112"/>
    <mergeCell ref="I112:L112"/>
    <mergeCell ref="B113:E113"/>
    <mergeCell ref="I113:L113"/>
    <mergeCell ref="B114:E114"/>
    <mergeCell ref="I114:L114"/>
    <mergeCell ref="B115:E115"/>
    <mergeCell ref="I115:L115"/>
    <mergeCell ref="B116:E116"/>
    <mergeCell ref="I116:L116"/>
    <mergeCell ref="B117:E117"/>
    <mergeCell ref="I117:L117"/>
    <mergeCell ref="B118:E118"/>
    <mergeCell ref="I118:L118"/>
  </mergeCells>
  <hyperlinks>
    <hyperlink ref="A1" location="目次!A1" display="目次!A1"/>
  </hyperlinks>
  <printOptions horizontalCentered="1" verticalCentered="1"/>
  <pageMargins left="0.25" right="0.25" top="0.75" bottom="0.75" header="0.3" footer="0.3"/>
  <pageSetup fitToWidth="0" fitToHeight="1" horizontalDpi="600" verticalDpi="600" orientation="portrait" paperSize="8" scale="73" r:id="rId2"/>
  <rowBreaks count="1" manualBreakCount="1">
    <brk id="8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53"/>
  <sheetViews>
    <sheetView zoomScalePageLayoutView="0" workbookViewId="0" topLeftCell="A1">
      <selection activeCell="F23" sqref="F23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"平成"&amp;WIDECHAR('[1]目次'!B3+1)&amp;"年３月１日の人口"</f>
        <v>平成３１年３月１日の人口</v>
      </c>
      <c r="C1" s="150"/>
      <c r="E1" s="151"/>
      <c r="L1" s="88" t="s">
        <v>197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150"/>
      <c r="G2" s="75" t="s">
        <v>186</v>
      </c>
      <c r="H2" s="152"/>
      <c r="I2" s="75"/>
    </row>
    <row r="3" spans="2:28" ht="15" customHeight="1">
      <c r="B3" s="81" t="s">
        <v>182</v>
      </c>
      <c r="C3" s="111"/>
      <c r="D3" s="186">
        <f>D9+D15</f>
        <v>42054</v>
      </c>
      <c r="E3" s="187"/>
      <c r="F3" s="188"/>
      <c r="G3" s="45" t="s">
        <v>198</v>
      </c>
      <c r="H3" s="153">
        <f>D3-'[1]２月'!D3</f>
        <v>13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107</v>
      </c>
      <c r="C4" s="113"/>
      <c r="D4" s="180">
        <f>D10+D16</f>
        <v>21349</v>
      </c>
      <c r="E4" s="181"/>
      <c r="F4" s="182"/>
      <c r="G4" s="47" t="s">
        <v>198</v>
      </c>
      <c r="H4" s="154">
        <f>D4-'[1]２月'!D4</f>
        <v>0</v>
      </c>
      <c r="I4" s="48" t="s">
        <v>199</v>
      </c>
      <c r="J4" s="34">
        <f>IF(H4=0,"",IF(H4&gt;0,"↑","↓"))</f>
      </c>
      <c r="L4" s="189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108</v>
      </c>
      <c r="C5" s="113"/>
      <c r="D5" s="180">
        <f>D11+D17</f>
        <v>20705</v>
      </c>
      <c r="E5" s="181"/>
      <c r="F5" s="182"/>
      <c r="G5" s="49" t="s">
        <v>200</v>
      </c>
      <c r="H5" s="155">
        <f>D5-'[1]２月'!D5</f>
        <v>13</v>
      </c>
      <c r="I5" s="50" t="s">
        <v>199</v>
      </c>
      <c r="J5" s="34" t="str">
        <f>IF(H5=0,"",IF(H5&gt;0,"↑","↓"))</f>
        <v>↑</v>
      </c>
      <c r="L5" s="190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95" t="s">
        <v>168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111</v>
      </c>
      <c r="C6" s="115"/>
      <c r="D6" s="183">
        <f>D12+D18</f>
        <v>15924</v>
      </c>
      <c r="E6" s="184"/>
      <c r="F6" s="185"/>
      <c r="G6" s="53" t="s">
        <v>200</v>
      </c>
      <c r="H6" s="156">
        <f>D6-'[1]２月'!D6</f>
        <v>18</v>
      </c>
      <c r="I6" s="54" t="s">
        <v>199</v>
      </c>
      <c r="J6" s="34" t="str">
        <f>IF(H6=0,"",IF(H6&gt;0,"↑","↓"))</f>
        <v>↑</v>
      </c>
      <c r="L6" s="169" t="s">
        <v>112</v>
      </c>
      <c r="M6" s="105">
        <v>131</v>
      </c>
      <c r="N6" s="106">
        <v>130</v>
      </c>
      <c r="O6" s="30"/>
      <c r="P6" s="108">
        <v>82</v>
      </c>
      <c r="Q6" s="56"/>
      <c r="S6" s="139"/>
      <c r="T6" s="29" t="s">
        <v>107</v>
      </c>
      <c r="U6" s="28" t="s">
        <v>108</v>
      </c>
      <c r="V6" s="196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6:28" ht="15" customHeight="1">
      <c r="F7" s="157"/>
      <c r="H7" s="151"/>
      <c r="L7" s="173"/>
      <c r="M7" s="175">
        <f>M6+N6</f>
        <v>261</v>
      </c>
      <c r="N7" s="176"/>
      <c r="O7" s="31" t="s">
        <v>200</v>
      </c>
      <c r="P7" s="109"/>
      <c r="Q7" s="50" t="s">
        <v>199</v>
      </c>
      <c r="S7" s="177" t="s">
        <v>112</v>
      </c>
      <c r="T7" s="105">
        <v>131</v>
      </c>
      <c r="U7" s="106">
        <v>129</v>
      </c>
      <c r="V7" s="108">
        <v>82</v>
      </c>
      <c r="W7" s="105">
        <v>0</v>
      </c>
      <c r="X7" s="106">
        <v>1</v>
      </c>
      <c r="Y7" s="110">
        <v>1</v>
      </c>
      <c r="Z7" s="105">
        <f>T7+W7</f>
        <v>131</v>
      </c>
      <c r="AA7" s="106">
        <f>U7+X7</f>
        <v>130</v>
      </c>
      <c r="AB7" s="140">
        <v>82</v>
      </c>
    </row>
    <row r="8" spans="2:33" ht="15" customHeight="1" thickBot="1">
      <c r="B8" s="117" t="s">
        <v>161</v>
      </c>
      <c r="C8" s="65"/>
      <c r="D8" s="65"/>
      <c r="E8" s="65"/>
      <c r="F8" s="157"/>
      <c r="G8" s="75" t="s">
        <v>186</v>
      </c>
      <c r="H8" s="152"/>
      <c r="I8" s="75"/>
      <c r="L8" s="169" t="s">
        <v>113</v>
      </c>
      <c r="M8" s="105">
        <v>174</v>
      </c>
      <c r="N8" s="107">
        <v>169</v>
      </c>
      <c r="O8" s="58"/>
      <c r="P8" s="110">
        <v>115</v>
      </c>
      <c r="Q8" s="56"/>
      <c r="S8" s="179"/>
      <c r="T8" s="175">
        <f>T7+U7</f>
        <v>260</v>
      </c>
      <c r="U8" s="176"/>
      <c r="V8" s="109"/>
      <c r="W8" s="175">
        <f>W7+X7</f>
        <v>1</v>
      </c>
      <c r="X8" s="176"/>
      <c r="Y8" s="109"/>
      <c r="Z8" s="175">
        <f>SUM(Z7:AA7)</f>
        <v>261</v>
      </c>
      <c r="AA8" s="176"/>
      <c r="AB8" s="141"/>
      <c r="AG8" s="102"/>
    </row>
    <row r="9" spans="2:28" ht="15" customHeight="1">
      <c r="B9" s="81" t="s">
        <v>182</v>
      </c>
      <c r="C9" s="111"/>
      <c r="D9" s="186">
        <f>D10+D11</f>
        <v>40759</v>
      </c>
      <c r="E9" s="187"/>
      <c r="F9" s="188"/>
      <c r="G9" s="45" t="s">
        <v>200</v>
      </c>
      <c r="H9" s="153">
        <f>D9-'[1]２月'!D9</f>
        <v>-8</v>
      </c>
      <c r="I9" s="46" t="s">
        <v>199</v>
      </c>
      <c r="J9" s="34" t="str">
        <f>IF(H9=0,"",IF(H9&gt;0,"↑","↓"))</f>
        <v>↓</v>
      </c>
      <c r="L9" s="173"/>
      <c r="M9" s="175">
        <f>M8+N8</f>
        <v>343</v>
      </c>
      <c r="N9" s="176"/>
      <c r="O9" s="31" t="s">
        <v>201</v>
      </c>
      <c r="P9" s="109"/>
      <c r="Q9" s="50" t="s">
        <v>199</v>
      </c>
      <c r="S9" s="177" t="s">
        <v>113</v>
      </c>
      <c r="T9" s="105">
        <v>174</v>
      </c>
      <c r="U9" s="107">
        <v>169</v>
      </c>
      <c r="V9" s="110">
        <v>115</v>
      </c>
      <c r="W9" s="105">
        <v>0</v>
      </c>
      <c r="X9" s="107">
        <v>0</v>
      </c>
      <c r="Y9" s="110">
        <v>0</v>
      </c>
      <c r="Z9" s="105">
        <f>T9+W9</f>
        <v>174</v>
      </c>
      <c r="AA9" s="107">
        <f>U9+X9</f>
        <v>169</v>
      </c>
      <c r="AB9" s="142">
        <v>115</v>
      </c>
    </row>
    <row r="10" spans="2:28" ht="15" customHeight="1">
      <c r="B10" s="112" t="s">
        <v>107</v>
      </c>
      <c r="C10" s="113"/>
      <c r="D10" s="180">
        <v>20640</v>
      </c>
      <c r="E10" s="181"/>
      <c r="F10" s="182"/>
      <c r="G10" s="47" t="s">
        <v>200</v>
      </c>
      <c r="H10" s="154">
        <f>D10-'[1]２月'!D10</f>
        <v>-14</v>
      </c>
      <c r="I10" s="48" t="s">
        <v>202</v>
      </c>
      <c r="J10" s="34" t="str">
        <f>IF(H10=0,"",IF(H10&gt;0,"↑","↓"))</f>
        <v>↓</v>
      </c>
      <c r="L10" s="169" t="s">
        <v>114</v>
      </c>
      <c r="M10" s="105">
        <v>1547</v>
      </c>
      <c r="N10" s="107">
        <v>1531</v>
      </c>
      <c r="O10" s="58"/>
      <c r="P10" s="110">
        <v>1125</v>
      </c>
      <c r="Q10" s="56"/>
      <c r="S10" s="179"/>
      <c r="T10" s="175">
        <f>T9+U9</f>
        <v>343</v>
      </c>
      <c r="U10" s="176"/>
      <c r="V10" s="109"/>
      <c r="W10" s="175">
        <f>W9+X9</f>
        <v>0</v>
      </c>
      <c r="X10" s="176"/>
      <c r="Y10" s="109"/>
      <c r="Z10" s="175">
        <f>SUM(Z9:AA9)</f>
        <v>343</v>
      </c>
      <c r="AA10" s="176"/>
      <c r="AB10" s="141"/>
    </row>
    <row r="11" spans="2:28" ht="15" customHeight="1">
      <c r="B11" s="112" t="s">
        <v>108</v>
      </c>
      <c r="C11" s="113"/>
      <c r="D11" s="180">
        <v>20119</v>
      </c>
      <c r="E11" s="181"/>
      <c r="F11" s="182"/>
      <c r="G11" s="47" t="s">
        <v>200</v>
      </c>
      <c r="H11" s="155">
        <f>D11-'[1]２月'!D11</f>
        <v>6</v>
      </c>
      <c r="I11" s="48" t="s">
        <v>199</v>
      </c>
      <c r="J11" s="34" t="str">
        <f>IF(H11=0,"",IF(H11&gt;0,"↑","↓"))</f>
        <v>↑</v>
      </c>
      <c r="L11" s="173"/>
      <c r="M11" s="175">
        <f>M10+N10</f>
        <v>3078</v>
      </c>
      <c r="N11" s="176"/>
      <c r="O11" s="31" t="s">
        <v>200</v>
      </c>
      <c r="P11" s="109"/>
      <c r="Q11" s="50" t="s">
        <v>199</v>
      </c>
      <c r="S11" s="177" t="s">
        <v>114</v>
      </c>
      <c r="T11" s="105">
        <v>1535</v>
      </c>
      <c r="U11" s="107">
        <v>1519</v>
      </c>
      <c r="V11" s="110">
        <v>1111</v>
      </c>
      <c r="W11" s="105">
        <v>12</v>
      </c>
      <c r="X11" s="107">
        <v>12</v>
      </c>
      <c r="Y11" s="110">
        <v>19</v>
      </c>
      <c r="Z11" s="105">
        <f>T11+W11</f>
        <v>1547</v>
      </c>
      <c r="AA11" s="107">
        <f>U11+X11</f>
        <v>1531</v>
      </c>
      <c r="AB11" s="142">
        <v>1125</v>
      </c>
    </row>
    <row r="12" spans="2:28" ht="15" customHeight="1" thickBot="1">
      <c r="B12" s="114" t="s">
        <v>111</v>
      </c>
      <c r="C12" s="115"/>
      <c r="D12" s="183">
        <v>15095</v>
      </c>
      <c r="E12" s="184"/>
      <c r="F12" s="185"/>
      <c r="G12" s="53" t="s">
        <v>200</v>
      </c>
      <c r="H12" s="156">
        <f>D12-'[1]２月'!D12</f>
        <v>-1</v>
      </c>
      <c r="I12" s="54" t="s">
        <v>199</v>
      </c>
      <c r="J12" s="34" t="str">
        <f>IF(H12=0,"",IF(H12&gt;0,"↑","↓"))</f>
        <v>↓</v>
      </c>
      <c r="L12" s="169" t="s">
        <v>115</v>
      </c>
      <c r="M12" s="105">
        <v>2448</v>
      </c>
      <c r="N12" s="107">
        <v>2342</v>
      </c>
      <c r="O12" s="58"/>
      <c r="P12" s="110">
        <v>1742</v>
      </c>
      <c r="Q12" s="56"/>
      <c r="S12" s="179"/>
      <c r="T12" s="175">
        <f>T11+U11</f>
        <v>3054</v>
      </c>
      <c r="U12" s="176"/>
      <c r="V12" s="109"/>
      <c r="W12" s="175">
        <f>W11+X11</f>
        <v>24</v>
      </c>
      <c r="X12" s="176"/>
      <c r="Y12" s="109"/>
      <c r="Z12" s="175">
        <f>SUM(Z11:AA11)</f>
        <v>3078</v>
      </c>
      <c r="AA12" s="176"/>
      <c r="AB12" s="141"/>
    </row>
    <row r="13" spans="6:28" ht="15" customHeight="1">
      <c r="F13" s="157"/>
      <c r="H13" s="151"/>
      <c r="L13" s="173"/>
      <c r="M13" s="175">
        <f>M12+N12</f>
        <v>4790</v>
      </c>
      <c r="N13" s="176"/>
      <c r="O13" s="31" t="s">
        <v>200</v>
      </c>
      <c r="P13" s="109"/>
      <c r="Q13" s="50" t="s">
        <v>199</v>
      </c>
      <c r="S13" s="177" t="s">
        <v>115</v>
      </c>
      <c r="T13" s="105">
        <v>2431</v>
      </c>
      <c r="U13" s="107">
        <v>2328</v>
      </c>
      <c r="V13" s="110">
        <v>1718</v>
      </c>
      <c r="W13" s="105">
        <v>37</v>
      </c>
      <c r="X13" s="107">
        <v>41</v>
      </c>
      <c r="Y13" s="110">
        <v>61</v>
      </c>
      <c r="Z13" s="105">
        <f>T13+W13</f>
        <v>2468</v>
      </c>
      <c r="AA13" s="107">
        <f>U13+X13</f>
        <v>2369</v>
      </c>
      <c r="AB13" s="142">
        <v>1764</v>
      </c>
    </row>
    <row r="14" spans="2:28" ht="15" customHeight="1" thickBot="1">
      <c r="B14" s="117" t="s">
        <v>157</v>
      </c>
      <c r="C14" s="65"/>
      <c r="D14" s="65"/>
      <c r="E14" s="65"/>
      <c r="F14" s="157"/>
      <c r="G14" s="75" t="s">
        <v>186</v>
      </c>
      <c r="H14" s="152"/>
      <c r="I14" s="75"/>
      <c r="L14" s="169" t="s">
        <v>116</v>
      </c>
      <c r="M14" s="105">
        <v>738</v>
      </c>
      <c r="N14" s="107">
        <v>724</v>
      </c>
      <c r="O14" s="58"/>
      <c r="P14" s="110">
        <v>572</v>
      </c>
      <c r="Q14" s="56"/>
      <c r="S14" s="179"/>
      <c r="T14" s="175">
        <f>T13+U13</f>
        <v>4759</v>
      </c>
      <c r="U14" s="176"/>
      <c r="V14" s="109"/>
      <c r="W14" s="175">
        <f>W13+X13</f>
        <v>78</v>
      </c>
      <c r="X14" s="176"/>
      <c r="Y14" s="109"/>
      <c r="Z14" s="175">
        <f>SUM(Z13:AA13)</f>
        <v>4837</v>
      </c>
      <c r="AA14" s="176"/>
      <c r="AB14" s="141"/>
    </row>
    <row r="15" spans="2:28" ht="15" customHeight="1">
      <c r="B15" s="81" t="s">
        <v>182</v>
      </c>
      <c r="C15" s="111"/>
      <c r="D15" s="186">
        <f>D16+D17</f>
        <v>1295</v>
      </c>
      <c r="E15" s="187"/>
      <c r="F15" s="188"/>
      <c r="G15" s="45" t="s">
        <v>200</v>
      </c>
      <c r="H15" s="153">
        <f>D15-'[1]２月'!D15</f>
        <v>21</v>
      </c>
      <c r="I15" s="46" t="s">
        <v>202</v>
      </c>
      <c r="J15" s="34" t="str">
        <f>IF(H15=0,"",IF(H15&gt;0,"↑","↓"))</f>
        <v>↑</v>
      </c>
      <c r="L15" s="173"/>
      <c r="M15" s="175">
        <f>M14+N14</f>
        <v>1462</v>
      </c>
      <c r="N15" s="176"/>
      <c r="O15" s="31" t="s">
        <v>200</v>
      </c>
      <c r="P15" s="109"/>
      <c r="Q15" s="50" t="s">
        <v>199</v>
      </c>
      <c r="S15" s="177" t="s">
        <v>116</v>
      </c>
      <c r="T15" s="105">
        <v>458</v>
      </c>
      <c r="U15" s="107">
        <v>453</v>
      </c>
      <c r="V15" s="110">
        <v>345</v>
      </c>
      <c r="W15" s="105">
        <v>7</v>
      </c>
      <c r="X15" s="107">
        <v>7</v>
      </c>
      <c r="Y15" s="110">
        <v>7</v>
      </c>
      <c r="Z15" s="105">
        <f>T15+W15</f>
        <v>465</v>
      </c>
      <c r="AA15" s="107">
        <f>U15+X15</f>
        <v>460</v>
      </c>
      <c r="AB15" s="142">
        <v>349</v>
      </c>
    </row>
    <row r="16" spans="2:28" ht="15" customHeight="1">
      <c r="B16" s="112" t="s">
        <v>107</v>
      </c>
      <c r="C16" s="113"/>
      <c r="D16" s="180">
        <v>709</v>
      </c>
      <c r="E16" s="181"/>
      <c r="F16" s="182"/>
      <c r="G16" s="47" t="s">
        <v>200</v>
      </c>
      <c r="H16" s="154">
        <f>D16-'[1]２月'!D16</f>
        <v>14</v>
      </c>
      <c r="I16" s="48" t="s">
        <v>199</v>
      </c>
      <c r="J16" s="34" t="str">
        <f>IF(H16=0,"",IF(H16&gt;0,"↑","↓"))</f>
        <v>↑</v>
      </c>
      <c r="L16" s="169" t="s">
        <v>117</v>
      </c>
      <c r="M16" s="105">
        <v>2669</v>
      </c>
      <c r="N16" s="107">
        <v>2617</v>
      </c>
      <c r="O16" s="58"/>
      <c r="P16" s="110">
        <v>1998</v>
      </c>
      <c r="Q16" s="56"/>
      <c r="S16" s="179"/>
      <c r="T16" s="175">
        <f>T15+U15</f>
        <v>911</v>
      </c>
      <c r="U16" s="176"/>
      <c r="V16" s="109"/>
      <c r="W16" s="175">
        <f>W15+X15</f>
        <v>14</v>
      </c>
      <c r="X16" s="176"/>
      <c r="Y16" s="109"/>
      <c r="Z16" s="175">
        <f>SUM(Z15:AA15)</f>
        <v>925</v>
      </c>
      <c r="AA16" s="176"/>
      <c r="AB16" s="141"/>
    </row>
    <row r="17" spans="2:28" ht="15" customHeight="1">
      <c r="B17" s="112" t="s">
        <v>108</v>
      </c>
      <c r="C17" s="113"/>
      <c r="D17" s="180">
        <v>586</v>
      </c>
      <c r="E17" s="181"/>
      <c r="F17" s="182"/>
      <c r="G17" s="47" t="s">
        <v>200</v>
      </c>
      <c r="H17" s="155">
        <f>D17-'[1]２月'!D17</f>
        <v>7</v>
      </c>
      <c r="I17" s="48" t="s">
        <v>199</v>
      </c>
      <c r="J17" s="34" t="str">
        <f>IF(H17=0,"",IF(H17&gt;0,"↑","↓"))</f>
        <v>↑</v>
      </c>
      <c r="L17" s="173"/>
      <c r="M17" s="175">
        <f>M16+N16</f>
        <v>5286</v>
      </c>
      <c r="N17" s="176"/>
      <c r="O17" s="31" t="s">
        <v>200</v>
      </c>
      <c r="P17" s="109"/>
      <c r="Q17" s="50" t="s">
        <v>202</v>
      </c>
      <c r="S17" s="177" t="s">
        <v>176</v>
      </c>
      <c r="T17" s="105">
        <v>1654</v>
      </c>
      <c r="U17" s="107">
        <v>1544</v>
      </c>
      <c r="V17" s="110">
        <v>1238</v>
      </c>
      <c r="W17" s="105">
        <v>7</v>
      </c>
      <c r="X17" s="107">
        <v>22</v>
      </c>
      <c r="Y17" s="110">
        <v>24</v>
      </c>
      <c r="Z17" s="105">
        <f>T17+W17</f>
        <v>1661</v>
      </c>
      <c r="AA17" s="107">
        <f>U17+X17</f>
        <v>1566</v>
      </c>
      <c r="AB17" s="142">
        <v>1245</v>
      </c>
    </row>
    <row r="18" spans="2:28" ht="15" customHeight="1" thickBot="1">
      <c r="B18" s="114" t="s">
        <v>111</v>
      </c>
      <c r="C18" s="115"/>
      <c r="D18" s="183">
        <v>829</v>
      </c>
      <c r="E18" s="184"/>
      <c r="F18" s="185"/>
      <c r="G18" s="53" t="s">
        <v>203</v>
      </c>
      <c r="H18" s="156">
        <f>D18-'[1]２月'!D18</f>
        <v>19</v>
      </c>
      <c r="I18" s="54" t="s">
        <v>204</v>
      </c>
      <c r="J18" s="34" t="str">
        <f>IF(H18=0,"",IF(H18&gt;0,"↑","↓"))</f>
        <v>↑</v>
      </c>
      <c r="L18" s="169" t="s">
        <v>118</v>
      </c>
      <c r="M18" s="105">
        <v>2981</v>
      </c>
      <c r="N18" s="107">
        <v>2844</v>
      </c>
      <c r="O18" s="58"/>
      <c r="P18" s="110">
        <v>2307</v>
      </c>
      <c r="Q18" s="56"/>
      <c r="S18" s="179"/>
      <c r="T18" s="175">
        <f>T17+U17</f>
        <v>3198</v>
      </c>
      <c r="U18" s="176"/>
      <c r="V18" s="109"/>
      <c r="W18" s="175">
        <f>W17+X17</f>
        <v>29</v>
      </c>
      <c r="X18" s="176"/>
      <c r="Y18" s="109"/>
      <c r="Z18" s="175">
        <f>SUM(Z17:AA17)</f>
        <v>3227</v>
      </c>
      <c r="AA18" s="176"/>
      <c r="AB18" s="141"/>
    </row>
    <row r="19" spans="12:28" ht="15" customHeight="1">
      <c r="L19" s="173"/>
      <c r="M19" s="175">
        <f>M18+N18</f>
        <v>5825</v>
      </c>
      <c r="N19" s="176"/>
      <c r="O19" s="31" t="s">
        <v>200</v>
      </c>
      <c r="P19" s="109"/>
      <c r="Q19" s="50" t="s">
        <v>202</v>
      </c>
      <c r="S19" s="177" t="s">
        <v>177</v>
      </c>
      <c r="T19" s="105">
        <v>4755</v>
      </c>
      <c r="U19" s="107">
        <v>4662</v>
      </c>
      <c r="V19" s="110">
        <v>3551</v>
      </c>
      <c r="W19" s="105">
        <v>181</v>
      </c>
      <c r="X19" s="107">
        <v>118</v>
      </c>
      <c r="Y19" s="110">
        <v>194</v>
      </c>
      <c r="Z19" s="105">
        <f>T19+W19</f>
        <v>4936</v>
      </c>
      <c r="AA19" s="107">
        <f>U19+X19</f>
        <v>4780</v>
      </c>
      <c r="AB19" s="142">
        <v>3711</v>
      </c>
    </row>
    <row r="20" spans="2:28" ht="15" customHeight="1">
      <c r="B20" s="85" t="s">
        <v>187</v>
      </c>
      <c r="C20" s="44"/>
      <c r="H20" s="150"/>
      <c r="L20" s="169" t="s">
        <v>119</v>
      </c>
      <c r="M20" s="105">
        <v>75</v>
      </c>
      <c r="N20" s="107">
        <v>85</v>
      </c>
      <c r="O20" s="58"/>
      <c r="P20" s="110">
        <v>50</v>
      </c>
      <c r="Q20" s="56"/>
      <c r="S20" s="179"/>
      <c r="T20" s="175">
        <f>T19+U19</f>
        <v>9417</v>
      </c>
      <c r="U20" s="176"/>
      <c r="V20" s="109"/>
      <c r="W20" s="175">
        <f>W19+X19</f>
        <v>299</v>
      </c>
      <c r="X20" s="176"/>
      <c r="Y20" s="109"/>
      <c r="Z20" s="175">
        <f>SUM(Z19:AA19)</f>
        <v>9716</v>
      </c>
      <c r="AA20" s="176"/>
      <c r="AB20" s="141"/>
    </row>
    <row r="21" spans="3:28" ht="15" customHeight="1" thickBot="1">
      <c r="C21" s="44"/>
      <c r="H21" s="150"/>
      <c r="L21" s="173"/>
      <c r="M21" s="175">
        <f>M20+N20</f>
        <v>160</v>
      </c>
      <c r="N21" s="176"/>
      <c r="O21" s="31" t="s">
        <v>203</v>
      </c>
      <c r="P21" s="109"/>
      <c r="Q21" s="50" t="s">
        <v>199</v>
      </c>
      <c r="S21" s="177" t="s">
        <v>120</v>
      </c>
      <c r="T21" s="105">
        <v>1453</v>
      </c>
      <c r="U21" s="107">
        <v>1373</v>
      </c>
      <c r="V21" s="110">
        <v>1061</v>
      </c>
      <c r="W21" s="105">
        <v>52</v>
      </c>
      <c r="X21" s="107">
        <v>63</v>
      </c>
      <c r="Y21" s="110">
        <v>81</v>
      </c>
      <c r="Z21" s="105">
        <f>T21+W21</f>
        <v>1505</v>
      </c>
      <c r="AA21" s="107">
        <f>U21+X21</f>
        <v>1436</v>
      </c>
      <c r="AB21" s="142">
        <v>1130</v>
      </c>
    </row>
    <row r="22" spans="2:28" ht="15" customHeight="1">
      <c r="B22" s="11" t="s">
        <v>188</v>
      </c>
      <c r="C22" s="12" t="s">
        <v>189</v>
      </c>
      <c r="D22" s="12" t="s">
        <v>107</v>
      </c>
      <c r="E22" s="12" t="s">
        <v>108</v>
      </c>
      <c r="F22" s="12" t="s">
        <v>190</v>
      </c>
      <c r="G22" s="77" t="s">
        <v>186</v>
      </c>
      <c r="H22" s="158"/>
      <c r="I22" s="79"/>
      <c r="L22" s="169" t="s">
        <v>120</v>
      </c>
      <c r="M22" s="105">
        <v>1498</v>
      </c>
      <c r="N22" s="107">
        <v>1434</v>
      </c>
      <c r="O22" s="58"/>
      <c r="P22" s="110">
        <v>1127</v>
      </c>
      <c r="Q22" s="56"/>
      <c r="S22" s="179"/>
      <c r="T22" s="175">
        <f>T21+U21</f>
        <v>2826</v>
      </c>
      <c r="U22" s="176"/>
      <c r="V22" s="109"/>
      <c r="W22" s="175">
        <f>W21+X21</f>
        <v>115</v>
      </c>
      <c r="X22" s="176"/>
      <c r="Y22" s="109"/>
      <c r="Z22" s="175">
        <f>SUM(Z21:AA21)</f>
        <v>2941</v>
      </c>
      <c r="AA22" s="176"/>
      <c r="AB22" s="141"/>
    </row>
    <row r="23" spans="2:28" ht="15" customHeight="1">
      <c r="B23" s="13" t="s">
        <v>164</v>
      </c>
      <c r="C23" s="92">
        <f>C32+C41</f>
        <v>0</v>
      </c>
      <c r="D23" s="92">
        <f aca="true" t="shared" si="0" ref="D23:E29">D32+D41</f>
        <v>14</v>
      </c>
      <c r="E23" s="92">
        <f t="shared" si="0"/>
        <v>10</v>
      </c>
      <c r="F23" s="93">
        <f>SUM(D23:E23)</f>
        <v>24</v>
      </c>
      <c r="G23" s="47" t="s">
        <v>200</v>
      </c>
      <c r="H23" s="159">
        <f>F23-'[1]２月'!F23</f>
        <v>-10</v>
      </c>
      <c r="I23" s="48" t="s">
        <v>5</v>
      </c>
      <c r="J23" s="34" t="str">
        <f aca="true" t="shared" si="1" ref="J23:J29">IF(H23=0,"",IF(H23&gt;0,"↑","↓"))</f>
        <v>↓</v>
      </c>
      <c r="L23" s="173"/>
      <c r="M23" s="175">
        <f>M22+N22</f>
        <v>2932</v>
      </c>
      <c r="N23" s="176"/>
      <c r="O23" s="31" t="s">
        <v>205</v>
      </c>
      <c r="P23" s="109"/>
      <c r="Q23" s="50" t="s">
        <v>199</v>
      </c>
      <c r="S23" s="177" t="s">
        <v>121</v>
      </c>
      <c r="T23" s="105">
        <v>457</v>
      </c>
      <c r="U23" s="107">
        <v>448</v>
      </c>
      <c r="V23" s="110">
        <v>285</v>
      </c>
      <c r="W23" s="105">
        <v>1</v>
      </c>
      <c r="X23" s="107">
        <v>1</v>
      </c>
      <c r="Y23" s="110">
        <v>2</v>
      </c>
      <c r="Z23" s="105">
        <f>T23+W23</f>
        <v>458</v>
      </c>
      <c r="AA23" s="107">
        <f>U23+X23</f>
        <v>449</v>
      </c>
      <c r="AB23" s="142">
        <v>285</v>
      </c>
    </row>
    <row r="24" spans="2:28" ht="15" customHeight="1">
      <c r="B24" s="13" t="s">
        <v>191</v>
      </c>
      <c r="C24" s="92">
        <f aca="true" t="shared" si="2" ref="C24:C29">C33+C42</f>
        <v>9</v>
      </c>
      <c r="D24" s="92">
        <f t="shared" si="0"/>
        <v>18</v>
      </c>
      <c r="E24" s="92">
        <f t="shared" si="0"/>
        <v>9</v>
      </c>
      <c r="F24" s="93">
        <f aca="true" t="shared" si="3" ref="F24:F29">SUM(D24:E24)</f>
        <v>27</v>
      </c>
      <c r="G24" s="47" t="s">
        <v>200</v>
      </c>
      <c r="H24" s="159">
        <f>F24-'[1]２月'!F24</f>
        <v>-7</v>
      </c>
      <c r="I24" s="48" t="s">
        <v>206</v>
      </c>
      <c r="J24" s="34" t="str">
        <f t="shared" si="1"/>
        <v>↓</v>
      </c>
      <c r="L24" s="169" t="s">
        <v>121</v>
      </c>
      <c r="M24" s="105">
        <v>455</v>
      </c>
      <c r="N24" s="107">
        <v>447</v>
      </c>
      <c r="O24" s="58"/>
      <c r="P24" s="110">
        <v>283</v>
      </c>
      <c r="Q24" s="56"/>
      <c r="S24" s="179"/>
      <c r="T24" s="175">
        <f>T23+U23</f>
        <v>905</v>
      </c>
      <c r="U24" s="176"/>
      <c r="V24" s="109"/>
      <c r="W24" s="175">
        <f>W23+X23</f>
        <v>2</v>
      </c>
      <c r="X24" s="176"/>
      <c r="Y24" s="109"/>
      <c r="Z24" s="175">
        <f>SUM(Z23:AA23)</f>
        <v>907</v>
      </c>
      <c r="AA24" s="176"/>
      <c r="AB24" s="141"/>
    </row>
    <row r="25" spans="2:28" ht="15" customHeight="1">
      <c r="B25" s="13" t="s">
        <v>192</v>
      </c>
      <c r="C25" s="92">
        <f t="shared" si="2"/>
        <v>109</v>
      </c>
      <c r="D25" s="92">
        <f t="shared" si="0"/>
        <v>101</v>
      </c>
      <c r="E25" s="92">
        <f t="shared" si="0"/>
        <v>75</v>
      </c>
      <c r="F25" s="93">
        <f t="shared" si="3"/>
        <v>176</v>
      </c>
      <c r="G25" s="47" t="s">
        <v>207</v>
      </c>
      <c r="H25" s="159">
        <f>F25-'[1]２月'!F25</f>
        <v>-67</v>
      </c>
      <c r="I25" s="48" t="s">
        <v>206</v>
      </c>
      <c r="J25" s="34" t="str">
        <f t="shared" si="1"/>
        <v>↓</v>
      </c>
      <c r="L25" s="173"/>
      <c r="M25" s="175">
        <f>M24+N24</f>
        <v>902</v>
      </c>
      <c r="N25" s="176"/>
      <c r="O25" s="31" t="s">
        <v>200</v>
      </c>
      <c r="P25" s="109"/>
      <c r="Q25" s="50" t="s">
        <v>199</v>
      </c>
      <c r="S25" s="177" t="s">
        <v>122</v>
      </c>
      <c r="T25" s="105">
        <v>1967</v>
      </c>
      <c r="U25" s="107">
        <v>1842</v>
      </c>
      <c r="V25" s="110">
        <v>1669</v>
      </c>
      <c r="W25" s="105">
        <v>202</v>
      </c>
      <c r="X25" s="107">
        <v>105</v>
      </c>
      <c r="Y25" s="110">
        <v>264</v>
      </c>
      <c r="Z25" s="105">
        <f>T25+W25</f>
        <v>2169</v>
      </c>
      <c r="AA25" s="107">
        <f>U25+X25</f>
        <v>1947</v>
      </c>
      <c r="AB25" s="142">
        <v>1915</v>
      </c>
    </row>
    <row r="26" spans="2:28" ht="15" customHeight="1">
      <c r="B26" s="13" t="s">
        <v>193</v>
      </c>
      <c r="C26" s="92">
        <f t="shared" si="2"/>
        <v>87</v>
      </c>
      <c r="D26" s="92">
        <f t="shared" si="0"/>
        <v>97</v>
      </c>
      <c r="E26" s="92">
        <f t="shared" si="0"/>
        <v>62</v>
      </c>
      <c r="F26" s="93">
        <f t="shared" si="3"/>
        <v>159</v>
      </c>
      <c r="G26" s="47" t="s">
        <v>207</v>
      </c>
      <c r="H26" s="159">
        <f>F26-'[1]２月'!F26</f>
        <v>16</v>
      </c>
      <c r="I26" s="48" t="s">
        <v>5</v>
      </c>
      <c r="J26" s="34" t="str">
        <f t="shared" si="1"/>
        <v>↑</v>
      </c>
      <c r="L26" s="169" t="s">
        <v>122</v>
      </c>
      <c r="M26" s="105">
        <v>2067</v>
      </c>
      <c r="N26" s="107">
        <v>1821</v>
      </c>
      <c r="O26" s="58"/>
      <c r="P26" s="110">
        <v>1818</v>
      </c>
      <c r="Q26" s="56"/>
      <c r="S26" s="179"/>
      <c r="T26" s="175">
        <f>T25+U25</f>
        <v>3809</v>
      </c>
      <c r="U26" s="176"/>
      <c r="V26" s="109"/>
      <c r="W26" s="175">
        <f>W25+X25</f>
        <v>307</v>
      </c>
      <c r="X26" s="176"/>
      <c r="Y26" s="109"/>
      <c r="Z26" s="175">
        <f>SUM(Z25:AA25)</f>
        <v>4116</v>
      </c>
      <c r="AA26" s="176"/>
      <c r="AB26" s="141"/>
    </row>
    <row r="27" spans="2:28" ht="15" customHeight="1">
      <c r="B27" s="13" t="s">
        <v>163</v>
      </c>
      <c r="C27" s="92">
        <f t="shared" si="2"/>
        <v>17</v>
      </c>
      <c r="D27" s="92">
        <f t="shared" si="0"/>
        <v>1</v>
      </c>
      <c r="E27" s="92">
        <f t="shared" si="0"/>
        <v>0</v>
      </c>
      <c r="F27" s="93">
        <f t="shared" si="3"/>
        <v>1</v>
      </c>
      <c r="G27" s="47" t="s">
        <v>200</v>
      </c>
      <c r="H27" s="159">
        <f>F27-'[1]２月'!F27</f>
        <v>1</v>
      </c>
      <c r="I27" s="48" t="s">
        <v>204</v>
      </c>
      <c r="J27" s="34" t="str">
        <f t="shared" si="1"/>
        <v>↑</v>
      </c>
      <c r="L27" s="173"/>
      <c r="M27" s="175">
        <f>M26+N26</f>
        <v>3888</v>
      </c>
      <c r="N27" s="176"/>
      <c r="O27" s="31" t="s">
        <v>200</v>
      </c>
      <c r="P27" s="109"/>
      <c r="Q27" s="50" t="s">
        <v>204</v>
      </c>
      <c r="S27" s="177" t="s">
        <v>155</v>
      </c>
      <c r="T27" s="105">
        <v>2744</v>
      </c>
      <c r="U27" s="107">
        <v>2779</v>
      </c>
      <c r="V27" s="110">
        <v>2034</v>
      </c>
      <c r="W27" s="105">
        <v>52</v>
      </c>
      <c r="X27" s="107">
        <v>107</v>
      </c>
      <c r="Y27" s="110">
        <v>117</v>
      </c>
      <c r="Z27" s="105">
        <f>T27+W27</f>
        <v>2796</v>
      </c>
      <c r="AA27" s="107">
        <f>U27+X27</f>
        <v>2886</v>
      </c>
      <c r="AB27" s="142">
        <v>2132</v>
      </c>
    </row>
    <row r="28" spans="2:28" ht="15" customHeight="1" thickBot="1">
      <c r="B28" s="14" t="s">
        <v>194</v>
      </c>
      <c r="C28" s="94">
        <f t="shared" si="2"/>
        <v>12</v>
      </c>
      <c r="D28" s="94">
        <f t="shared" si="0"/>
        <v>1</v>
      </c>
      <c r="E28" s="94">
        <f t="shared" si="0"/>
        <v>1</v>
      </c>
      <c r="F28" s="95">
        <f t="shared" si="3"/>
        <v>2</v>
      </c>
      <c r="G28" s="57" t="s">
        <v>4</v>
      </c>
      <c r="H28" s="160">
        <f>F28-'[1]２月'!F28</f>
        <v>-4</v>
      </c>
      <c r="I28" s="51" t="s">
        <v>199</v>
      </c>
      <c r="J28" s="34" t="str">
        <f t="shared" si="1"/>
        <v>↓</v>
      </c>
      <c r="L28" s="169" t="s">
        <v>123</v>
      </c>
      <c r="M28" s="105">
        <v>331</v>
      </c>
      <c r="N28" s="107">
        <v>311</v>
      </c>
      <c r="O28" s="58"/>
      <c r="P28" s="110">
        <v>285</v>
      </c>
      <c r="Q28" s="56"/>
      <c r="S28" s="179"/>
      <c r="T28" s="175">
        <f>T27+U27</f>
        <v>5523</v>
      </c>
      <c r="U28" s="176"/>
      <c r="V28" s="109"/>
      <c r="W28" s="175">
        <f>W27+X27</f>
        <v>159</v>
      </c>
      <c r="X28" s="176"/>
      <c r="Y28" s="109"/>
      <c r="Z28" s="175">
        <f>SUM(Z27:AA27)</f>
        <v>5682</v>
      </c>
      <c r="AA28" s="176"/>
      <c r="AB28" s="141"/>
    </row>
    <row r="29" spans="2:28" ht="15" customHeight="1" thickBot="1">
      <c r="B29" s="15" t="s">
        <v>195</v>
      </c>
      <c r="C29" s="96">
        <f t="shared" si="2"/>
        <v>18</v>
      </c>
      <c r="D29" s="96">
        <f t="shared" si="0"/>
        <v>0</v>
      </c>
      <c r="E29" s="96">
        <f t="shared" si="0"/>
        <v>13</v>
      </c>
      <c r="F29" s="97">
        <f t="shared" si="3"/>
        <v>13</v>
      </c>
      <c r="G29" s="61" t="s">
        <v>200</v>
      </c>
      <c r="H29" s="161">
        <f>F29-'[1]２月'!F29</f>
        <v>-81</v>
      </c>
      <c r="I29" s="60" t="s">
        <v>204</v>
      </c>
      <c r="J29" s="34" t="str">
        <f t="shared" si="1"/>
        <v>↓</v>
      </c>
      <c r="L29" s="173"/>
      <c r="M29" s="175">
        <f>M28+N28</f>
        <v>642</v>
      </c>
      <c r="N29" s="176"/>
      <c r="O29" s="31" t="s">
        <v>208</v>
      </c>
      <c r="P29" s="145"/>
      <c r="Q29" s="50" t="s">
        <v>209</v>
      </c>
      <c r="S29" s="177" t="s">
        <v>127</v>
      </c>
      <c r="T29" s="105">
        <v>1023</v>
      </c>
      <c r="U29" s="107">
        <v>1029</v>
      </c>
      <c r="V29" s="110">
        <v>676</v>
      </c>
      <c r="W29" s="105">
        <v>4</v>
      </c>
      <c r="X29" s="107">
        <v>4</v>
      </c>
      <c r="Y29" s="110">
        <v>8</v>
      </c>
      <c r="Z29" s="105">
        <f>T29+W29</f>
        <v>1027</v>
      </c>
      <c r="AA29" s="107">
        <f>U29+X29</f>
        <v>1033</v>
      </c>
      <c r="AB29" s="142">
        <v>681</v>
      </c>
    </row>
    <row r="30" spans="2:28" ht="15" customHeight="1" thickBot="1">
      <c r="B30" s="10"/>
      <c r="C30" s="44"/>
      <c r="H30" s="150"/>
      <c r="L30" s="169" t="s">
        <v>124</v>
      </c>
      <c r="M30" s="105">
        <v>1163</v>
      </c>
      <c r="N30" s="107">
        <v>1189</v>
      </c>
      <c r="O30" s="58"/>
      <c r="P30" s="110">
        <v>953</v>
      </c>
      <c r="Q30" s="56"/>
      <c r="S30" s="179"/>
      <c r="T30" s="175">
        <f>T29+U29</f>
        <v>2052</v>
      </c>
      <c r="U30" s="176"/>
      <c r="V30" s="109"/>
      <c r="W30" s="175">
        <f>W29+X29</f>
        <v>8</v>
      </c>
      <c r="X30" s="176"/>
      <c r="Y30" s="109"/>
      <c r="Z30" s="175">
        <f>SUM(Z29:AA29)</f>
        <v>2060</v>
      </c>
      <c r="AA30" s="176"/>
      <c r="AB30" s="141"/>
    </row>
    <row r="31" spans="2:28" ht="15" customHeight="1">
      <c r="B31" s="11" t="s">
        <v>161</v>
      </c>
      <c r="C31" s="12" t="s">
        <v>189</v>
      </c>
      <c r="D31" s="12" t="s">
        <v>107</v>
      </c>
      <c r="E31" s="12" t="s">
        <v>108</v>
      </c>
      <c r="F31" s="12" t="s">
        <v>190</v>
      </c>
      <c r="G31" s="77" t="s">
        <v>186</v>
      </c>
      <c r="H31" s="158"/>
      <c r="I31" s="79"/>
      <c r="L31" s="173"/>
      <c r="M31" s="175">
        <f>M30+N30</f>
        <v>2352</v>
      </c>
      <c r="N31" s="176"/>
      <c r="O31" s="31" t="s">
        <v>210</v>
      </c>
      <c r="P31" s="109"/>
      <c r="Q31" s="50" t="s">
        <v>211</v>
      </c>
      <c r="S31" s="177" t="s">
        <v>128</v>
      </c>
      <c r="T31" s="105">
        <v>147</v>
      </c>
      <c r="U31" s="107">
        <v>139</v>
      </c>
      <c r="V31" s="110">
        <v>92</v>
      </c>
      <c r="W31" s="105">
        <v>0</v>
      </c>
      <c r="X31" s="107">
        <v>0</v>
      </c>
      <c r="Y31" s="110">
        <v>0</v>
      </c>
      <c r="Z31" s="105">
        <f>T31+W31</f>
        <v>147</v>
      </c>
      <c r="AA31" s="107">
        <f>U31+X31</f>
        <v>139</v>
      </c>
      <c r="AB31" s="142">
        <v>92</v>
      </c>
    </row>
    <row r="32" spans="2:28" ht="15" customHeight="1">
      <c r="B32" s="13" t="s">
        <v>164</v>
      </c>
      <c r="C32" s="103">
        <v>0</v>
      </c>
      <c r="D32" s="103">
        <v>14</v>
      </c>
      <c r="E32" s="103">
        <v>10</v>
      </c>
      <c r="F32" s="93">
        <f>SUM(D32:E32)</f>
        <v>24</v>
      </c>
      <c r="G32" s="47" t="s">
        <v>212</v>
      </c>
      <c r="H32" s="159">
        <f>F32-'[1]２月'!F32</f>
        <v>-9</v>
      </c>
      <c r="I32" s="48" t="s">
        <v>213</v>
      </c>
      <c r="J32" s="34" t="str">
        <f aca="true" t="shared" si="4" ref="J32:J38">IF(H32=0,"",IF(H32&gt;0,"↑","↓"))</f>
        <v>↓</v>
      </c>
      <c r="L32" s="169" t="s">
        <v>125</v>
      </c>
      <c r="M32" s="105">
        <v>1271</v>
      </c>
      <c r="N32" s="107">
        <v>1333</v>
      </c>
      <c r="O32" s="58"/>
      <c r="P32" s="110">
        <v>910</v>
      </c>
      <c r="Q32" s="56"/>
      <c r="S32" s="179"/>
      <c r="T32" s="175">
        <f>T31+U31</f>
        <v>286</v>
      </c>
      <c r="U32" s="176"/>
      <c r="V32" s="109"/>
      <c r="W32" s="175">
        <f>W31+X31</f>
        <v>0</v>
      </c>
      <c r="X32" s="176"/>
      <c r="Y32" s="109"/>
      <c r="Z32" s="175">
        <f>SUM(Z31:AA31)</f>
        <v>286</v>
      </c>
      <c r="AA32" s="176"/>
      <c r="AB32" s="141"/>
    </row>
    <row r="33" spans="2:28" ht="15" customHeight="1">
      <c r="B33" s="13" t="s">
        <v>191</v>
      </c>
      <c r="C33" s="103">
        <v>9</v>
      </c>
      <c r="D33" s="103">
        <v>18</v>
      </c>
      <c r="E33" s="103">
        <v>9</v>
      </c>
      <c r="F33" s="93">
        <f aca="true" t="shared" si="5" ref="F33:F38">SUM(D33:E33)</f>
        <v>27</v>
      </c>
      <c r="G33" s="47" t="s">
        <v>207</v>
      </c>
      <c r="H33" s="159">
        <f>F33-'[1]２月'!F33</f>
        <v>-7</v>
      </c>
      <c r="I33" s="48" t="s">
        <v>206</v>
      </c>
      <c r="J33" s="34" t="str">
        <f t="shared" si="4"/>
        <v>↓</v>
      </c>
      <c r="L33" s="173"/>
      <c r="M33" s="175">
        <f>M32+N32</f>
        <v>2604</v>
      </c>
      <c r="N33" s="176"/>
      <c r="O33" s="31" t="s">
        <v>200</v>
      </c>
      <c r="P33" s="109"/>
      <c r="Q33" s="50" t="s">
        <v>199</v>
      </c>
      <c r="S33" s="177" t="s">
        <v>129</v>
      </c>
      <c r="T33" s="105">
        <v>182</v>
      </c>
      <c r="U33" s="107">
        <v>193</v>
      </c>
      <c r="V33" s="110">
        <v>105</v>
      </c>
      <c r="W33" s="105">
        <v>7</v>
      </c>
      <c r="X33" s="107">
        <v>5</v>
      </c>
      <c r="Y33" s="110">
        <v>12</v>
      </c>
      <c r="Z33" s="105">
        <f>T33+W33</f>
        <v>189</v>
      </c>
      <c r="AA33" s="107">
        <f>U33+X33</f>
        <v>198</v>
      </c>
      <c r="AB33" s="142">
        <v>117</v>
      </c>
    </row>
    <row r="34" spans="2:28" ht="15" customHeight="1">
      <c r="B34" s="13" t="s">
        <v>192</v>
      </c>
      <c r="C34" s="103">
        <v>74</v>
      </c>
      <c r="D34" s="103">
        <v>71</v>
      </c>
      <c r="E34" s="103">
        <v>61</v>
      </c>
      <c r="F34" s="93">
        <f t="shared" si="5"/>
        <v>132</v>
      </c>
      <c r="G34" s="47" t="s">
        <v>214</v>
      </c>
      <c r="H34" s="159">
        <f>F34-'[1]２月'!F34</f>
        <v>-7</v>
      </c>
      <c r="I34" s="48" t="s">
        <v>215</v>
      </c>
      <c r="J34" s="34" t="str">
        <f t="shared" si="4"/>
        <v>↓</v>
      </c>
      <c r="L34" s="169" t="s">
        <v>126</v>
      </c>
      <c r="M34" s="105">
        <v>362</v>
      </c>
      <c r="N34" s="107">
        <v>364</v>
      </c>
      <c r="O34" s="58"/>
      <c r="P34" s="110">
        <v>269</v>
      </c>
      <c r="Q34" s="56"/>
      <c r="S34" s="179"/>
      <c r="T34" s="175">
        <f>T33+U33</f>
        <v>375</v>
      </c>
      <c r="U34" s="176"/>
      <c r="V34" s="109"/>
      <c r="W34" s="175">
        <f>W33+X33</f>
        <v>12</v>
      </c>
      <c r="X34" s="176"/>
      <c r="Y34" s="109"/>
      <c r="Z34" s="175">
        <f>SUM(Z33:AA33)</f>
        <v>387</v>
      </c>
      <c r="AA34" s="176"/>
      <c r="AB34" s="141"/>
    </row>
    <row r="35" spans="2:28" ht="15" customHeight="1">
      <c r="B35" s="13" t="s">
        <v>193</v>
      </c>
      <c r="C35" s="103">
        <v>74</v>
      </c>
      <c r="D35" s="103">
        <v>82</v>
      </c>
      <c r="E35" s="103">
        <v>56</v>
      </c>
      <c r="F35" s="93">
        <f t="shared" si="5"/>
        <v>138</v>
      </c>
      <c r="G35" s="47" t="s">
        <v>216</v>
      </c>
      <c r="H35" s="159">
        <f>F35-'[1]２月'!F35</f>
        <v>19</v>
      </c>
      <c r="I35" s="48" t="s">
        <v>217</v>
      </c>
      <c r="J35" s="34" t="str">
        <f t="shared" si="4"/>
        <v>↑</v>
      </c>
      <c r="L35" s="173"/>
      <c r="M35" s="175">
        <f>M34+N34</f>
        <v>726</v>
      </c>
      <c r="N35" s="176"/>
      <c r="O35" s="31" t="s">
        <v>214</v>
      </c>
      <c r="P35" s="109"/>
      <c r="Q35" s="50" t="s">
        <v>217</v>
      </c>
      <c r="S35" s="177" t="s">
        <v>130</v>
      </c>
      <c r="T35" s="105">
        <v>899</v>
      </c>
      <c r="U35" s="107">
        <v>886</v>
      </c>
      <c r="V35" s="110">
        <v>630</v>
      </c>
      <c r="W35" s="105">
        <v>134</v>
      </c>
      <c r="X35" s="107">
        <v>99</v>
      </c>
      <c r="Y35" s="110">
        <v>138</v>
      </c>
      <c r="Z35" s="105">
        <f>T35+W35</f>
        <v>1033</v>
      </c>
      <c r="AA35" s="107">
        <f>U35+X35</f>
        <v>985</v>
      </c>
      <c r="AB35" s="142">
        <v>755</v>
      </c>
    </row>
    <row r="36" spans="2:28" ht="15" customHeight="1">
      <c r="B36" s="13" t="s">
        <v>163</v>
      </c>
      <c r="C36" s="103">
        <v>17</v>
      </c>
      <c r="D36" s="103">
        <v>1</v>
      </c>
      <c r="E36" s="103">
        <v>0</v>
      </c>
      <c r="F36" s="93">
        <f t="shared" si="5"/>
        <v>1</v>
      </c>
      <c r="G36" s="47" t="s">
        <v>208</v>
      </c>
      <c r="H36" s="159">
        <f>F36-'[1]２月'!F36</f>
        <v>1</v>
      </c>
      <c r="I36" s="48" t="s">
        <v>218</v>
      </c>
      <c r="J36" s="34" t="str">
        <f t="shared" si="4"/>
        <v>↑</v>
      </c>
      <c r="L36" s="169" t="s">
        <v>127</v>
      </c>
      <c r="M36" s="105">
        <v>1027</v>
      </c>
      <c r="N36" s="107">
        <v>1033</v>
      </c>
      <c r="O36" s="58"/>
      <c r="P36" s="110">
        <v>681</v>
      </c>
      <c r="Q36" s="56"/>
      <c r="S36" s="179"/>
      <c r="T36" s="175">
        <f>T35+U35</f>
        <v>1785</v>
      </c>
      <c r="U36" s="176"/>
      <c r="V36" s="109"/>
      <c r="W36" s="175">
        <f>W35+X35</f>
        <v>233</v>
      </c>
      <c r="X36" s="176"/>
      <c r="Y36" s="109"/>
      <c r="Z36" s="175">
        <f>SUM(Z35:AA35)</f>
        <v>2018</v>
      </c>
      <c r="AA36" s="176"/>
      <c r="AB36" s="141"/>
    </row>
    <row r="37" spans="2:28" ht="15" customHeight="1" thickBot="1">
      <c r="B37" s="14" t="s">
        <v>194</v>
      </c>
      <c r="C37" s="104">
        <v>9</v>
      </c>
      <c r="D37" s="104">
        <v>0</v>
      </c>
      <c r="E37" s="104">
        <v>0</v>
      </c>
      <c r="F37" s="95">
        <f t="shared" si="5"/>
        <v>0</v>
      </c>
      <c r="G37" s="57" t="s">
        <v>212</v>
      </c>
      <c r="H37" s="160">
        <f>F37-'[1]２月'!F37</f>
        <v>0</v>
      </c>
      <c r="I37" s="51" t="s">
        <v>217</v>
      </c>
      <c r="J37" s="34">
        <f t="shared" si="4"/>
      </c>
      <c r="L37" s="173"/>
      <c r="M37" s="175">
        <f>M36+N36</f>
        <v>2060</v>
      </c>
      <c r="N37" s="176"/>
      <c r="O37" s="31" t="s">
        <v>200</v>
      </c>
      <c r="P37" s="109"/>
      <c r="Q37" s="50" t="s">
        <v>217</v>
      </c>
      <c r="S37" s="177" t="s">
        <v>156</v>
      </c>
      <c r="T37" s="105">
        <v>333</v>
      </c>
      <c r="U37" s="107">
        <v>342</v>
      </c>
      <c r="V37" s="110">
        <v>237</v>
      </c>
      <c r="W37" s="105">
        <v>8</v>
      </c>
      <c r="X37" s="107">
        <v>1</v>
      </c>
      <c r="Y37" s="110">
        <v>9</v>
      </c>
      <c r="Z37" s="105">
        <f>T37+W37</f>
        <v>341</v>
      </c>
      <c r="AA37" s="107">
        <f>U37+X37</f>
        <v>343</v>
      </c>
      <c r="AB37" s="142">
        <v>245</v>
      </c>
    </row>
    <row r="38" spans="2:28" ht="15" customHeight="1" thickBot="1">
      <c r="B38" s="15" t="s">
        <v>195</v>
      </c>
      <c r="C38" s="96">
        <v>-1</v>
      </c>
      <c r="D38" s="96">
        <v>-14</v>
      </c>
      <c r="E38" s="96">
        <v>6</v>
      </c>
      <c r="F38" s="97">
        <f t="shared" si="5"/>
        <v>-8</v>
      </c>
      <c r="G38" s="61" t="s">
        <v>216</v>
      </c>
      <c r="H38" s="161">
        <f>F38-'[1]２月'!F38</f>
        <v>-27</v>
      </c>
      <c r="I38" s="60" t="s">
        <v>209</v>
      </c>
      <c r="J38" s="34" t="str">
        <f t="shared" si="4"/>
        <v>↓</v>
      </c>
      <c r="L38" s="169" t="s">
        <v>128</v>
      </c>
      <c r="M38" s="105">
        <v>143</v>
      </c>
      <c r="N38" s="107">
        <v>136</v>
      </c>
      <c r="O38" s="58"/>
      <c r="P38" s="110">
        <v>89</v>
      </c>
      <c r="Q38" s="56"/>
      <c r="S38" s="179"/>
      <c r="T38" s="175">
        <f>T37+U37</f>
        <v>675</v>
      </c>
      <c r="U38" s="176"/>
      <c r="V38" s="109"/>
      <c r="W38" s="175">
        <f>W37+X37</f>
        <v>9</v>
      </c>
      <c r="X38" s="176"/>
      <c r="Y38" s="109"/>
      <c r="Z38" s="175">
        <f>SUM(Z37:AA37)</f>
        <v>684</v>
      </c>
      <c r="AA38" s="176"/>
      <c r="AB38" s="141"/>
    </row>
    <row r="39" spans="2:28" ht="15" customHeight="1" thickBot="1">
      <c r="B39" s="10"/>
      <c r="C39" s="44"/>
      <c r="H39" s="150"/>
      <c r="L39" s="173"/>
      <c r="M39" s="175">
        <f>M38+N38</f>
        <v>279</v>
      </c>
      <c r="N39" s="176"/>
      <c r="O39" s="31" t="s">
        <v>214</v>
      </c>
      <c r="P39" s="109"/>
      <c r="Q39" s="50" t="s">
        <v>218</v>
      </c>
      <c r="S39" s="177" t="s">
        <v>132</v>
      </c>
      <c r="T39" s="105">
        <v>184</v>
      </c>
      <c r="U39" s="107">
        <v>188</v>
      </c>
      <c r="V39" s="110">
        <v>114</v>
      </c>
      <c r="W39" s="105">
        <v>5</v>
      </c>
      <c r="X39" s="107">
        <v>0</v>
      </c>
      <c r="Y39" s="110">
        <v>5</v>
      </c>
      <c r="Z39" s="105">
        <f>T39+W39</f>
        <v>189</v>
      </c>
      <c r="AA39" s="107">
        <f>U39+X39</f>
        <v>188</v>
      </c>
      <c r="AB39" s="142">
        <v>119</v>
      </c>
    </row>
    <row r="40" spans="2:28" ht="15" customHeight="1">
      <c r="B40" s="11" t="s">
        <v>157</v>
      </c>
      <c r="C40" s="12" t="s">
        <v>189</v>
      </c>
      <c r="D40" s="12" t="s">
        <v>107</v>
      </c>
      <c r="E40" s="12" t="s">
        <v>108</v>
      </c>
      <c r="F40" s="12" t="s">
        <v>190</v>
      </c>
      <c r="G40" s="77" t="s">
        <v>186</v>
      </c>
      <c r="H40" s="158"/>
      <c r="I40" s="79"/>
      <c r="L40" s="169" t="s">
        <v>129</v>
      </c>
      <c r="M40" s="105">
        <v>189</v>
      </c>
      <c r="N40" s="107">
        <v>198</v>
      </c>
      <c r="O40" s="58"/>
      <c r="P40" s="110">
        <v>117</v>
      </c>
      <c r="Q40" s="56"/>
      <c r="S40" s="179"/>
      <c r="T40" s="175">
        <f>T39+U39</f>
        <v>372</v>
      </c>
      <c r="U40" s="176"/>
      <c r="V40" s="109"/>
      <c r="W40" s="175">
        <f>W39+X39</f>
        <v>5</v>
      </c>
      <c r="X40" s="176"/>
      <c r="Y40" s="109"/>
      <c r="Z40" s="175">
        <f>SUM(Z39:AA39)</f>
        <v>377</v>
      </c>
      <c r="AA40" s="176"/>
      <c r="AB40" s="141"/>
    </row>
    <row r="41" spans="2:28" ht="15" customHeight="1">
      <c r="B41" s="13" t="s">
        <v>164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205</v>
      </c>
      <c r="H41" s="159">
        <f>F41-'[1]２月'!F41</f>
        <v>-1</v>
      </c>
      <c r="I41" s="48" t="s">
        <v>217</v>
      </c>
      <c r="J41" s="34" t="str">
        <f aca="true" t="shared" si="6" ref="J41:J47">IF(H41=0,"",IF(H41&gt;0,"↑","↓"))</f>
        <v>↓</v>
      </c>
      <c r="L41" s="173"/>
      <c r="M41" s="175">
        <f>M40+N40</f>
        <v>387</v>
      </c>
      <c r="N41" s="176"/>
      <c r="O41" s="31" t="s">
        <v>214</v>
      </c>
      <c r="P41" s="109"/>
      <c r="Q41" s="50" t="s">
        <v>213</v>
      </c>
      <c r="S41" s="177" t="s">
        <v>133</v>
      </c>
      <c r="T41" s="105">
        <v>113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96</v>
      </c>
      <c r="AB41" s="142">
        <v>62</v>
      </c>
    </row>
    <row r="42" spans="2:28" ht="15" customHeight="1">
      <c r="B42" s="13" t="s">
        <v>191</v>
      </c>
      <c r="C42" s="103">
        <v>0</v>
      </c>
      <c r="D42" s="103">
        <v>0</v>
      </c>
      <c r="E42" s="103">
        <v>0</v>
      </c>
      <c r="F42" s="93">
        <f aca="true" t="shared" si="7" ref="F42:F47">SUM(D42:E42)</f>
        <v>0</v>
      </c>
      <c r="G42" s="47" t="s">
        <v>216</v>
      </c>
      <c r="H42" s="159">
        <f>F42-'[1]２月'!F42</f>
        <v>0</v>
      </c>
      <c r="I42" s="48" t="s">
        <v>199</v>
      </c>
      <c r="J42" s="34">
        <f t="shared" si="6"/>
      </c>
      <c r="L42" s="169" t="s">
        <v>130</v>
      </c>
      <c r="M42" s="105">
        <v>1033</v>
      </c>
      <c r="N42" s="107">
        <v>985</v>
      </c>
      <c r="O42" s="58"/>
      <c r="P42" s="110">
        <v>755</v>
      </c>
      <c r="Q42" s="56"/>
      <c r="S42" s="179"/>
      <c r="T42" s="175">
        <f>T41+U41</f>
        <v>209</v>
      </c>
      <c r="U42" s="176"/>
      <c r="V42" s="109"/>
      <c r="W42" s="175">
        <f>W41+X41</f>
        <v>0</v>
      </c>
      <c r="X42" s="176"/>
      <c r="Y42" s="109"/>
      <c r="Z42" s="175">
        <f>SUM(Z41:AA41)</f>
        <v>209</v>
      </c>
      <c r="AA42" s="176"/>
      <c r="AB42" s="141"/>
    </row>
    <row r="43" spans="2:28" ht="15" customHeight="1">
      <c r="B43" s="13" t="s">
        <v>192</v>
      </c>
      <c r="C43" s="103">
        <v>35</v>
      </c>
      <c r="D43" s="103">
        <v>30</v>
      </c>
      <c r="E43" s="103">
        <v>14</v>
      </c>
      <c r="F43" s="93">
        <f t="shared" si="7"/>
        <v>44</v>
      </c>
      <c r="G43" s="47" t="s">
        <v>205</v>
      </c>
      <c r="H43" s="159">
        <f>F43-'[1]２月'!F43</f>
        <v>-60</v>
      </c>
      <c r="I43" s="48" t="s">
        <v>213</v>
      </c>
      <c r="J43" s="34" t="str">
        <f t="shared" si="6"/>
        <v>↓</v>
      </c>
      <c r="L43" s="173"/>
      <c r="M43" s="175">
        <f>M42+N42</f>
        <v>2018</v>
      </c>
      <c r="N43" s="176"/>
      <c r="O43" s="31" t="s">
        <v>216</v>
      </c>
      <c r="P43" s="109"/>
      <c r="Q43" s="50" t="s">
        <v>217</v>
      </c>
      <c r="S43" s="177" t="s">
        <v>134</v>
      </c>
      <c r="T43" s="98">
        <v>20640</v>
      </c>
      <c r="U43" s="99">
        <v>20119</v>
      </c>
      <c r="V43" s="100">
        <v>15125</v>
      </c>
      <c r="W43" s="98">
        <v>709</v>
      </c>
      <c r="X43" s="99">
        <v>586</v>
      </c>
      <c r="Y43" s="100">
        <v>942</v>
      </c>
      <c r="Z43" s="98">
        <f>Z7+Z9+Z11+Z13+Z15+Z17+Z19+Z21+Z23+Z25+Z27+Z29+Z31+Z33+Z35+Z37+Z39+Z41</f>
        <v>21349</v>
      </c>
      <c r="AA43" s="99">
        <f>AA7+AA9+AA11+AA13+AA15+AA17+AA19+AA21+AA23+AA25+AA27+AA29+AA31+AA33+AA35+AA37+AA39+AA41</f>
        <v>20705</v>
      </c>
      <c r="AB43" s="143">
        <v>15924</v>
      </c>
    </row>
    <row r="44" spans="2:28" ht="15" customHeight="1" thickBot="1">
      <c r="B44" s="13" t="s">
        <v>193</v>
      </c>
      <c r="C44" s="103">
        <v>13</v>
      </c>
      <c r="D44" s="103">
        <v>15</v>
      </c>
      <c r="E44" s="103">
        <v>6</v>
      </c>
      <c r="F44" s="93">
        <f t="shared" si="7"/>
        <v>21</v>
      </c>
      <c r="G44" s="47" t="s">
        <v>205</v>
      </c>
      <c r="H44" s="159">
        <f>F44-'[1]２月'!F44</f>
        <v>-3</v>
      </c>
      <c r="I44" s="48" t="s">
        <v>218</v>
      </c>
      <c r="J44" s="34" t="str">
        <f t="shared" si="6"/>
        <v>↓</v>
      </c>
      <c r="L44" s="169" t="s">
        <v>131</v>
      </c>
      <c r="M44" s="105">
        <v>341</v>
      </c>
      <c r="N44" s="107">
        <v>343</v>
      </c>
      <c r="O44" s="58"/>
      <c r="P44" s="108">
        <v>245</v>
      </c>
      <c r="Q44" s="56"/>
      <c r="S44" s="178"/>
      <c r="T44" s="171">
        <f>T43+U43</f>
        <v>40759</v>
      </c>
      <c r="U44" s="172"/>
      <c r="V44" s="101"/>
      <c r="W44" s="171">
        <f>W43+X43</f>
        <v>1295</v>
      </c>
      <c r="X44" s="172"/>
      <c r="Y44" s="101"/>
      <c r="Z44" s="171">
        <f>SUM(Z43:AA43)</f>
        <v>42054</v>
      </c>
      <c r="AA44" s="172"/>
      <c r="AB44" s="144"/>
    </row>
    <row r="45" spans="2:17" ht="15" customHeight="1">
      <c r="B45" s="13" t="s">
        <v>163</v>
      </c>
      <c r="C45" s="103">
        <v>0</v>
      </c>
      <c r="D45" s="103">
        <v>0</v>
      </c>
      <c r="E45" s="103">
        <v>0</v>
      </c>
      <c r="F45" s="93">
        <f t="shared" si="7"/>
        <v>0</v>
      </c>
      <c r="G45" s="47" t="s">
        <v>216</v>
      </c>
      <c r="H45" s="159">
        <f>F45-'[1]２月'!F45</f>
        <v>0</v>
      </c>
      <c r="I45" s="48" t="s">
        <v>217</v>
      </c>
      <c r="J45" s="34">
        <f t="shared" si="6"/>
      </c>
      <c r="L45" s="173"/>
      <c r="M45" s="175">
        <f>M44+N44</f>
        <v>684</v>
      </c>
      <c r="N45" s="176"/>
      <c r="O45" s="31" t="s">
        <v>216</v>
      </c>
      <c r="P45" s="109"/>
      <c r="Q45" s="50" t="s">
        <v>213</v>
      </c>
    </row>
    <row r="46" spans="2:27" ht="15" customHeight="1" thickBot="1">
      <c r="B46" s="14" t="s">
        <v>194</v>
      </c>
      <c r="C46" s="104">
        <v>3</v>
      </c>
      <c r="D46" s="104">
        <v>1</v>
      </c>
      <c r="E46" s="104">
        <v>1</v>
      </c>
      <c r="F46" s="95">
        <f t="shared" si="7"/>
        <v>2</v>
      </c>
      <c r="G46" s="57" t="s">
        <v>216</v>
      </c>
      <c r="H46" s="160">
        <f>F46-'[1]２月'!F46</f>
        <v>-4</v>
      </c>
      <c r="I46" s="51" t="s">
        <v>199</v>
      </c>
      <c r="J46" s="34" t="str">
        <f t="shared" si="6"/>
        <v>↓</v>
      </c>
      <c r="L46" s="169" t="s">
        <v>132</v>
      </c>
      <c r="M46" s="105">
        <v>189</v>
      </c>
      <c r="N46" s="107">
        <v>188</v>
      </c>
      <c r="O46" s="58"/>
      <c r="P46" s="110">
        <v>119</v>
      </c>
      <c r="Q46" s="56"/>
      <c r="T46" s="174" t="s">
        <v>219</v>
      </c>
      <c r="U46" s="174"/>
      <c r="V46" s="174"/>
      <c r="W46" s="174"/>
      <c r="X46" s="174"/>
      <c r="Y46" s="174"/>
      <c r="Z46" s="174"/>
      <c r="AA46" s="174"/>
    </row>
    <row r="47" spans="2:27" ht="15" customHeight="1" thickBot="1">
      <c r="B47" s="15" t="s">
        <v>195</v>
      </c>
      <c r="C47" s="96">
        <v>19</v>
      </c>
      <c r="D47" s="96">
        <v>14</v>
      </c>
      <c r="E47" s="96">
        <v>7</v>
      </c>
      <c r="F47" s="97">
        <f t="shared" si="7"/>
        <v>21</v>
      </c>
      <c r="G47" s="61" t="s">
        <v>205</v>
      </c>
      <c r="H47" s="161">
        <f>F47-'[1]２月'!F47</f>
        <v>-54</v>
      </c>
      <c r="I47" s="60" t="s">
        <v>218</v>
      </c>
      <c r="J47" s="34" t="str">
        <f t="shared" si="6"/>
        <v>↓</v>
      </c>
      <c r="L47" s="173"/>
      <c r="M47" s="175">
        <f>M46+N46</f>
        <v>377</v>
      </c>
      <c r="N47" s="176"/>
      <c r="O47" s="31" t="s">
        <v>207</v>
      </c>
      <c r="P47" s="109"/>
      <c r="Q47" s="50" t="s">
        <v>213</v>
      </c>
      <c r="T47" s="174"/>
      <c r="U47" s="174"/>
      <c r="V47" s="174"/>
      <c r="W47" s="174"/>
      <c r="X47" s="174"/>
      <c r="Y47" s="174"/>
      <c r="Z47" s="174"/>
      <c r="AA47" s="174"/>
    </row>
    <row r="48" spans="12:27" ht="15" customHeight="1">
      <c r="L48" s="169" t="s">
        <v>133</v>
      </c>
      <c r="M48" s="105">
        <v>113</v>
      </c>
      <c r="N48" s="107">
        <v>96</v>
      </c>
      <c r="O48" s="58"/>
      <c r="P48" s="110">
        <v>62</v>
      </c>
      <c r="Q48" s="56"/>
      <c r="T48" s="174"/>
      <c r="U48" s="174"/>
      <c r="V48" s="174"/>
      <c r="W48" s="174"/>
      <c r="X48" s="174"/>
      <c r="Y48" s="174"/>
      <c r="Z48" s="174"/>
      <c r="AA48" s="174"/>
    </row>
    <row r="49" spans="12:27" ht="15" customHeight="1">
      <c r="L49" s="173"/>
      <c r="M49" s="175">
        <f>M48+N48</f>
        <v>209</v>
      </c>
      <c r="N49" s="176"/>
      <c r="O49" s="31" t="s">
        <v>207</v>
      </c>
      <c r="P49" s="109"/>
      <c r="Q49" s="50" t="s">
        <v>217</v>
      </c>
      <c r="T49" s="174"/>
      <c r="U49" s="174"/>
      <c r="V49" s="174"/>
      <c r="W49" s="174"/>
      <c r="X49" s="174"/>
      <c r="Y49" s="174"/>
      <c r="Z49" s="174"/>
      <c r="AA49" s="174"/>
    </row>
    <row r="50" spans="12:17" ht="15" customHeight="1">
      <c r="L50" s="169" t="s">
        <v>135</v>
      </c>
      <c r="M50" s="105">
        <v>404</v>
      </c>
      <c r="N50" s="107">
        <v>385</v>
      </c>
      <c r="O50" s="58"/>
      <c r="P50" s="110">
        <v>220</v>
      </c>
      <c r="Q50" s="56"/>
    </row>
    <row r="51" spans="12:17" ht="15" customHeight="1">
      <c r="L51" s="173"/>
      <c r="M51" s="175">
        <f>M50+N50</f>
        <v>789</v>
      </c>
      <c r="N51" s="176"/>
      <c r="O51" s="31" t="s">
        <v>207</v>
      </c>
      <c r="P51" s="109"/>
      <c r="Q51" s="50" t="s">
        <v>199</v>
      </c>
    </row>
    <row r="52" spans="12:17" ht="15" customHeight="1">
      <c r="L52" s="169" t="s">
        <v>134</v>
      </c>
      <c r="M52" s="98">
        <v>21349</v>
      </c>
      <c r="N52" s="99">
        <v>20705</v>
      </c>
      <c r="O52" s="58"/>
      <c r="P52" s="147">
        <v>15924</v>
      </c>
      <c r="Q52" s="56"/>
    </row>
    <row r="53" spans="12:17" ht="15" customHeight="1" thickBot="1">
      <c r="L53" s="170"/>
      <c r="M53" s="171">
        <f>M52+N52</f>
        <v>42054</v>
      </c>
      <c r="N53" s="172"/>
      <c r="O53" s="62" t="s">
        <v>205</v>
      </c>
      <c r="P53" s="101"/>
      <c r="Q53" s="42" t="s">
        <v>213</v>
      </c>
    </row>
  </sheetData>
  <sheetProtection/>
  <mergeCells count="144">
    <mergeCell ref="D3:F3"/>
    <mergeCell ref="D4:F4"/>
    <mergeCell ref="L4:L5"/>
    <mergeCell ref="T4:V4"/>
    <mergeCell ref="W4:Y4"/>
    <mergeCell ref="Z4:AB4"/>
    <mergeCell ref="D5:F5"/>
    <mergeCell ref="V5:V6"/>
    <mergeCell ref="Y5:Y6"/>
    <mergeCell ref="AB5:AB6"/>
    <mergeCell ref="D6:F6"/>
    <mergeCell ref="L6:L7"/>
    <mergeCell ref="M7:N7"/>
    <mergeCell ref="S7:S8"/>
    <mergeCell ref="L8:L9"/>
    <mergeCell ref="T8:U8"/>
    <mergeCell ref="W8:X8"/>
    <mergeCell ref="Z8:AA8"/>
    <mergeCell ref="D9:F9"/>
    <mergeCell ref="M9:N9"/>
    <mergeCell ref="S9:S10"/>
    <mergeCell ref="D10:F10"/>
    <mergeCell ref="L10:L11"/>
    <mergeCell ref="T10:U10"/>
    <mergeCell ref="W10:X10"/>
    <mergeCell ref="Z10:AA10"/>
    <mergeCell ref="D11:F11"/>
    <mergeCell ref="M11:N11"/>
    <mergeCell ref="S11:S12"/>
    <mergeCell ref="D12:F12"/>
    <mergeCell ref="L12:L13"/>
    <mergeCell ref="T12:U12"/>
    <mergeCell ref="W12:X12"/>
    <mergeCell ref="Z12:AA12"/>
    <mergeCell ref="M13:N13"/>
    <mergeCell ref="S13:S14"/>
    <mergeCell ref="L14:L15"/>
    <mergeCell ref="T14:U14"/>
    <mergeCell ref="W14:X14"/>
    <mergeCell ref="Z14:AA14"/>
    <mergeCell ref="D15:F15"/>
    <mergeCell ref="M15:N15"/>
    <mergeCell ref="S15:S16"/>
    <mergeCell ref="D16:F16"/>
    <mergeCell ref="L16:L17"/>
    <mergeCell ref="T16:U16"/>
    <mergeCell ref="W16:X16"/>
    <mergeCell ref="Z16:AA16"/>
    <mergeCell ref="D17:F17"/>
    <mergeCell ref="M17:N17"/>
    <mergeCell ref="S17:S18"/>
    <mergeCell ref="D18:F18"/>
    <mergeCell ref="L18:L19"/>
    <mergeCell ref="T18:U18"/>
    <mergeCell ref="W18:X18"/>
    <mergeCell ref="Z18:AA18"/>
    <mergeCell ref="M19:N19"/>
    <mergeCell ref="S19:S20"/>
    <mergeCell ref="L20:L21"/>
    <mergeCell ref="T20:U20"/>
    <mergeCell ref="W20:X20"/>
    <mergeCell ref="Z20:AA20"/>
    <mergeCell ref="M21:N21"/>
    <mergeCell ref="S21:S22"/>
    <mergeCell ref="L22:L23"/>
    <mergeCell ref="T22:U22"/>
    <mergeCell ref="W22:X22"/>
    <mergeCell ref="Z22:AA22"/>
    <mergeCell ref="M23:N23"/>
    <mergeCell ref="S23:S24"/>
    <mergeCell ref="L24:L25"/>
    <mergeCell ref="T24:U24"/>
    <mergeCell ref="W24:X24"/>
    <mergeCell ref="Z24:AA24"/>
    <mergeCell ref="M25:N25"/>
    <mergeCell ref="S25:S26"/>
    <mergeCell ref="L26:L27"/>
    <mergeCell ref="T26:U26"/>
    <mergeCell ref="W26:X26"/>
    <mergeCell ref="Z26:AA26"/>
    <mergeCell ref="M27:N27"/>
    <mergeCell ref="S27:S28"/>
    <mergeCell ref="L28:L29"/>
    <mergeCell ref="T28:U28"/>
    <mergeCell ref="W28:X28"/>
    <mergeCell ref="Z28:AA28"/>
    <mergeCell ref="M29:N29"/>
    <mergeCell ref="S29:S30"/>
    <mergeCell ref="L30:L31"/>
    <mergeCell ref="T30:U30"/>
    <mergeCell ref="W30:X30"/>
    <mergeCell ref="Z30:AA30"/>
    <mergeCell ref="M31:N31"/>
    <mergeCell ref="S31:S32"/>
    <mergeCell ref="L32:L33"/>
    <mergeCell ref="T32:U32"/>
    <mergeCell ref="W32:X32"/>
    <mergeCell ref="Z32:AA32"/>
    <mergeCell ref="M33:N33"/>
    <mergeCell ref="S33:S34"/>
    <mergeCell ref="L34:L35"/>
    <mergeCell ref="T34:U34"/>
    <mergeCell ref="W34:X34"/>
    <mergeCell ref="Z34:AA34"/>
    <mergeCell ref="M35:N35"/>
    <mergeCell ref="S35:S36"/>
    <mergeCell ref="L36:L37"/>
    <mergeCell ref="T36:U36"/>
    <mergeCell ref="W36:X36"/>
    <mergeCell ref="Z36:AA36"/>
    <mergeCell ref="M37:N37"/>
    <mergeCell ref="S37:S38"/>
    <mergeCell ref="L38:L39"/>
    <mergeCell ref="T38:U38"/>
    <mergeCell ref="W38:X38"/>
    <mergeCell ref="Z38:AA38"/>
    <mergeCell ref="M39:N39"/>
    <mergeCell ref="S39:S40"/>
    <mergeCell ref="L40:L41"/>
    <mergeCell ref="T40:U40"/>
    <mergeCell ref="W40:X40"/>
    <mergeCell ref="Z40:AA40"/>
    <mergeCell ref="M41:N41"/>
    <mergeCell ref="S41:S42"/>
    <mergeCell ref="L42:L43"/>
    <mergeCell ref="T42:U42"/>
    <mergeCell ref="W42:X42"/>
    <mergeCell ref="Z42:AA42"/>
    <mergeCell ref="M43:N43"/>
    <mergeCell ref="S43:S44"/>
    <mergeCell ref="L44:L45"/>
    <mergeCell ref="T44:U44"/>
    <mergeCell ref="W44:X44"/>
    <mergeCell ref="Z44:AA44"/>
    <mergeCell ref="M45:N45"/>
    <mergeCell ref="L52:L53"/>
    <mergeCell ref="M53:N53"/>
    <mergeCell ref="L46:L47"/>
    <mergeCell ref="T46:AA49"/>
    <mergeCell ref="M47:N47"/>
    <mergeCell ref="L48:L49"/>
    <mergeCell ref="M49:N49"/>
    <mergeCell ref="L50:L51"/>
    <mergeCell ref="M51:N5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3"/>
  <sheetViews>
    <sheetView showGridLines="0" zoomScale="90" zoomScaleNormal="90" zoomScalePageLayoutView="0" workbookViewId="0" topLeftCell="A1">
      <selection activeCell="B1" sqref="B1"/>
    </sheetView>
  </sheetViews>
  <sheetFormatPr defaultColWidth="8.796875" defaultRowHeight="15" customHeight="1"/>
  <cols>
    <col min="1" max="1" width="1.59765625" style="34" customWidth="1"/>
    <col min="2" max="2" width="7.59765625" style="10" customWidth="1"/>
    <col min="3" max="3" width="5.59765625" style="44" customWidth="1"/>
    <col min="4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"平成"&amp;WIDECHAR('目次'!B3)&amp;"年４月１日の人口"</f>
        <v>平成３１年４月１日の人口</v>
      </c>
      <c r="C1" s="10"/>
      <c r="D1" s="10"/>
      <c r="E1" s="10"/>
      <c r="F1" s="10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4" t="s">
        <v>6</v>
      </c>
      <c r="H2" s="74"/>
      <c r="I2" s="74"/>
    </row>
    <row r="3" spans="2:28" ht="15" customHeight="1">
      <c r="B3" s="81" t="s">
        <v>0</v>
      </c>
      <c r="C3" s="111"/>
      <c r="D3" s="203">
        <f>D9+D15</f>
        <v>42126</v>
      </c>
      <c r="E3" s="187"/>
      <c r="F3" s="188"/>
      <c r="G3" s="45" t="s">
        <v>4</v>
      </c>
      <c r="H3" s="66">
        <f>D3-'前年度末'!D3</f>
        <v>72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1">
        <f>D10+D16</f>
        <v>21422</v>
      </c>
      <c r="E4" s="181"/>
      <c r="F4" s="182"/>
      <c r="G4" s="47" t="s">
        <v>4</v>
      </c>
      <c r="H4" s="67">
        <f>D4-'前年度末'!D4</f>
        <v>73</v>
      </c>
      <c r="I4" s="48" t="s">
        <v>5</v>
      </c>
      <c r="J4" s="34" t="str">
        <f>IF(H4=0,"",IF(H4&gt;0,"↑","↓"))</f>
        <v>↑</v>
      </c>
      <c r="L4" s="189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2</v>
      </c>
      <c r="C5" s="113"/>
      <c r="D5" s="201">
        <f>D11+D17</f>
        <v>20704</v>
      </c>
      <c r="E5" s="181"/>
      <c r="F5" s="182"/>
      <c r="G5" s="47" t="s">
        <v>4</v>
      </c>
      <c r="H5" s="67">
        <f>D5-'前年度末'!D5</f>
        <v>-1</v>
      </c>
      <c r="I5" s="48" t="s">
        <v>5</v>
      </c>
      <c r="J5" s="34" t="str">
        <f>IF(H5=0,"",IF(H5&gt;0,"↑","↓"))</f>
        <v>↓</v>
      </c>
      <c r="L5" s="190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95" t="s">
        <v>168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3</v>
      </c>
      <c r="C6" s="115"/>
      <c r="D6" s="202">
        <f>D12+D18</f>
        <v>16034</v>
      </c>
      <c r="E6" s="184"/>
      <c r="F6" s="185"/>
      <c r="G6" s="53" t="s">
        <v>4</v>
      </c>
      <c r="H6" s="70">
        <f>D6-'前年度末'!D6</f>
        <v>110</v>
      </c>
      <c r="I6" s="54" t="s">
        <v>5</v>
      </c>
      <c r="J6" s="34" t="str">
        <f>IF(H6=0,"",IF(H6&gt;0,"↑","↓"))</f>
        <v>↑</v>
      </c>
      <c r="L6" s="169" t="s">
        <v>112</v>
      </c>
      <c r="M6" s="105">
        <v>131</v>
      </c>
      <c r="N6" s="106">
        <v>130</v>
      </c>
      <c r="O6" s="30"/>
      <c r="P6" s="108">
        <v>82</v>
      </c>
      <c r="Q6" s="56"/>
      <c r="S6" s="139"/>
      <c r="T6" s="29" t="s">
        <v>107</v>
      </c>
      <c r="U6" s="28" t="s">
        <v>108</v>
      </c>
      <c r="V6" s="196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2:28" ht="15" customHeight="1">
      <c r="B7" s="34"/>
      <c r="C7" s="34"/>
      <c r="F7" s="91"/>
      <c r="H7" s="64"/>
      <c r="L7" s="173"/>
      <c r="M7" s="175">
        <f>M6+N6</f>
        <v>261</v>
      </c>
      <c r="N7" s="176"/>
      <c r="O7" s="31" t="s">
        <v>4</v>
      </c>
      <c r="P7" s="109"/>
      <c r="Q7" s="50" t="s">
        <v>180</v>
      </c>
      <c r="S7" s="177" t="s">
        <v>112</v>
      </c>
      <c r="T7" s="105">
        <v>131</v>
      </c>
      <c r="U7" s="106">
        <v>129</v>
      </c>
      <c r="V7" s="108">
        <v>82</v>
      </c>
      <c r="W7" s="105">
        <v>0</v>
      </c>
      <c r="X7" s="106">
        <v>1</v>
      </c>
      <c r="Y7" s="108">
        <v>1</v>
      </c>
      <c r="Z7" s="105">
        <v>131</v>
      </c>
      <c r="AA7" s="106">
        <v>130</v>
      </c>
      <c r="AB7" s="140">
        <v>82</v>
      </c>
    </row>
    <row r="8" spans="2:30" ht="15" customHeight="1" thickBot="1">
      <c r="B8" s="117" t="s">
        <v>161</v>
      </c>
      <c r="C8" s="65"/>
      <c r="D8" s="65"/>
      <c r="E8" s="65"/>
      <c r="F8" s="91"/>
      <c r="G8" s="74" t="s">
        <v>6</v>
      </c>
      <c r="H8" s="74"/>
      <c r="I8" s="74"/>
      <c r="L8" s="169" t="s">
        <v>113</v>
      </c>
      <c r="M8" s="105">
        <v>174</v>
      </c>
      <c r="N8" s="107">
        <v>169</v>
      </c>
      <c r="O8" s="58"/>
      <c r="P8" s="110">
        <v>116</v>
      </c>
      <c r="Q8" s="56"/>
      <c r="S8" s="179"/>
      <c r="T8" s="175">
        <f>T7+U7</f>
        <v>260</v>
      </c>
      <c r="U8" s="176"/>
      <c r="V8" s="109"/>
      <c r="W8" s="175">
        <f>W7+X7</f>
        <v>1</v>
      </c>
      <c r="X8" s="176"/>
      <c r="Y8" s="109"/>
      <c r="Z8" s="175">
        <f>SUM(Z7:AA7)</f>
        <v>261</v>
      </c>
      <c r="AA8" s="176"/>
      <c r="AB8" s="141"/>
      <c r="AD8" s="102"/>
    </row>
    <row r="9" spans="2:28" ht="15" customHeight="1">
      <c r="B9" s="81" t="s">
        <v>0</v>
      </c>
      <c r="C9" s="111"/>
      <c r="D9" s="203">
        <f>D10+D11</f>
        <v>40807</v>
      </c>
      <c r="E9" s="187"/>
      <c r="F9" s="188"/>
      <c r="G9" s="45" t="s">
        <v>4</v>
      </c>
      <c r="H9" s="66">
        <f>D9-'前年度末'!D9</f>
        <v>48</v>
      </c>
      <c r="I9" s="46" t="s">
        <v>5</v>
      </c>
      <c r="J9" s="34" t="str">
        <f>IF(H9=0,"",IF(H9&gt;0,"↑","↓"))</f>
        <v>↑</v>
      </c>
      <c r="L9" s="173"/>
      <c r="M9" s="175">
        <f>M8+N8</f>
        <v>343</v>
      </c>
      <c r="N9" s="176"/>
      <c r="O9" s="31" t="s">
        <v>181</v>
      </c>
      <c r="P9" s="109"/>
      <c r="Q9" s="50" t="s">
        <v>180</v>
      </c>
      <c r="S9" s="177" t="s">
        <v>113</v>
      </c>
      <c r="T9" s="105">
        <v>174</v>
      </c>
      <c r="U9" s="107">
        <v>169</v>
      </c>
      <c r="V9" s="110">
        <v>116</v>
      </c>
      <c r="W9" s="105">
        <v>0</v>
      </c>
      <c r="X9" s="107">
        <v>0</v>
      </c>
      <c r="Y9" s="110">
        <v>0</v>
      </c>
      <c r="Z9" s="105">
        <v>174</v>
      </c>
      <c r="AA9" s="107">
        <v>169</v>
      </c>
      <c r="AB9" s="142">
        <v>116</v>
      </c>
    </row>
    <row r="10" spans="2:28" ht="15" customHeight="1">
      <c r="B10" s="112" t="s">
        <v>1</v>
      </c>
      <c r="C10" s="113"/>
      <c r="D10" s="201">
        <v>20699</v>
      </c>
      <c r="E10" s="181"/>
      <c r="F10" s="182"/>
      <c r="G10" s="47" t="s">
        <v>4</v>
      </c>
      <c r="H10" s="67">
        <f>D10-'前年度末'!D10</f>
        <v>59</v>
      </c>
      <c r="I10" s="48" t="s">
        <v>5</v>
      </c>
      <c r="J10" s="34" t="str">
        <f>IF(H10=0,"",IF(H10&gt;0,"↑","↓"))</f>
        <v>↑</v>
      </c>
      <c r="L10" s="169" t="s">
        <v>114</v>
      </c>
      <c r="M10" s="105">
        <v>1552</v>
      </c>
      <c r="N10" s="107">
        <v>1529</v>
      </c>
      <c r="O10" s="58"/>
      <c r="P10" s="110">
        <v>1128</v>
      </c>
      <c r="Q10" s="56"/>
      <c r="S10" s="179"/>
      <c r="T10" s="175">
        <f>T9+U9</f>
        <v>343</v>
      </c>
      <c r="U10" s="176"/>
      <c r="V10" s="109"/>
      <c r="W10" s="175">
        <f>W9+X9</f>
        <v>0</v>
      </c>
      <c r="X10" s="176"/>
      <c r="Y10" s="109"/>
      <c r="Z10" s="175">
        <f>SUM(Z9:AA9)</f>
        <v>343</v>
      </c>
      <c r="AA10" s="176"/>
      <c r="AB10" s="141"/>
    </row>
    <row r="11" spans="2:28" ht="15" customHeight="1">
      <c r="B11" s="112" t="s">
        <v>2</v>
      </c>
      <c r="C11" s="113"/>
      <c r="D11" s="201">
        <v>20108</v>
      </c>
      <c r="E11" s="181"/>
      <c r="F11" s="182"/>
      <c r="G11" s="47" t="s">
        <v>4</v>
      </c>
      <c r="H11" s="67">
        <f>D11-'前年度末'!D11</f>
        <v>-11</v>
      </c>
      <c r="I11" s="48" t="s">
        <v>5</v>
      </c>
      <c r="J11" s="34" t="str">
        <f>IF(H11=0,"",IF(H11&gt;0,"↑","↓"))</f>
        <v>↓</v>
      </c>
      <c r="L11" s="173"/>
      <c r="M11" s="175">
        <f>M10+N10</f>
        <v>3081</v>
      </c>
      <c r="N11" s="176"/>
      <c r="O11" s="31" t="s">
        <v>181</v>
      </c>
      <c r="P11" s="109"/>
      <c r="Q11" s="50" t="s">
        <v>180</v>
      </c>
      <c r="S11" s="177" t="s">
        <v>114</v>
      </c>
      <c r="T11" s="105">
        <v>1538</v>
      </c>
      <c r="U11" s="107">
        <v>1517</v>
      </c>
      <c r="V11" s="110">
        <v>1112</v>
      </c>
      <c r="W11" s="105">
        <v>14</v>
      </c>
      <c r="X11" s="107">
        <v>12</v>
      </c>
      <c r="Y11" s="110">
        <v>21</v>
      </c>
      <c r="Z11" s="105">
        <v>1552</v>
      </c>
      <c r="AA11" s="107">
        <v>1529</v>
      </c>
      <c r="AB11" s="142">
        <v>1128</v>
      </c>
    </row>
    <row r="12" spans="2:28" ht="15" customHeight="1" thickBot="1">
      <c r="B12" s="114" t="s">
        <v>3</v>
      </c>
      <c r="C12" s="115"/>
      <c r="D12" s="202">
        <v>15179</v>
      </c>
      <c r="E12" s="184"/>
      <c r="F12" s="185"/>
      <c r="G12" s="53" t="s">
        <v>4</v>
      </c>
      <c r="H12" s="70">
        <f>D12-'前年度末'!D12</f>
        <v>84</v>
      </c>
      <c r="I12" s="54" t="s">
        <v>5</v>
      </c>
      <c r="J12" s="34" t="str">
        <f>IF(H12=0,"",IF(H12&gt;0,"↑","↓"))</f>
        <v>↑</v>
      </c>
      <c r="L12" s="169" t="s">
        <v>115</v>
      </c>
      <c r="M12" s="105">
        <v>2452</v>
      </c>
      <c r="N12" s="107">
        <v>2344</v>
      </c>
      <c r="O12" s="58"/>
      <c r="P12" s="110">
        <v>1744</v>
      </c>
      <c r="Q12" s="56"/>
      <c r="S12" s="179"/>
      <c r="T12" s="175">
        <f>T11+U11</f>
        <v>3055</v>
      </c>
      <c r="U12" s="176"/>
      <c r="V12" s="109"/>
      <c r="W12" s="175">
        <f>W11+X11</f>
        <v>26</v>
      </c>
      <c r="X12" s="176"/>
      <c r="Y12" s="109"/>
      <c r="Z12" s="175">
        <f>SUM(Z11:AA11)</f>
        <v>3081</v>
      </c>
      <c r="AA12" s="176"/>
      <c r="AB12" s="141"/>
    </row>
    <row r="13" spans="2:28" ht="15" customHeight="1">
      <c r="B13" s="34"/>
      <c r="C13" s="34"/>
      <c r="F13" s="91"/>
      <c r="H13" s="64"/>
      <c r="L13" s="173"/>
      <c r="M13" s="175">
        <f>M12+N12</f>
        <v>4796</v>
      </c>
      <c r="N13" s="176"/>
      <c r="O13" s="31" t="s">
        <v>181</v>
      </c>
      <c r="P13" s="109"/>
      <c r="Q13" s="50" t="s">
        <v>180</v>
      </c>
      <c r="S13" s="177" t="s">
        <v>115</v>
      </c>
      <c r="T13" s="105">
        <v>2434</v>
      </c>
      <c r="U13" s="107">
        <v>2329</v>
      </c>
      <c r="V13" s="110">
        <v>1719</v>
      </c>
      <c r="W13" s="105">
        <v>37</v>
      </c>
      <c r="X13" s="107">
        <v>40</v>
      </c>
      <c r="Y13" s="110">
        <v>60</v>
      </c>
      <c r="Z13" s="105">
        <v>2471</v>
      </c>
      <c r="AA13" s="107">
        <v>2369</v>
      </c>
      <c r="AB13" s="142">
        <v>1765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4" t="s">
        <v>6</v>
      </c>
      <c r="H14" s="74"/>
      <c r="I14" s="74"/>
      <c r="L14" s="169" t="s">
        <v>116</v>
      </c>
      <c r="M14" s="105">
        <v>746</v>
      </c>
      <c r="N14" s="107">
        <v>729</v>
      </c>
      <c r="O14" s="58"/>
      <c r="P14" s="110">
        <v>576</v>
      </c>
      <c r="Q14" s="56"/>
      <c r="S14" s="179"/>
      <c r="T14" s="175">
        <f>T13+U13</f>
        <v>4763</v>
      </c>
      <c r="U14" s="176"/>
      <c r="V14" s="109"/>
      <c r="W14" s="175">
        <f>W13+X13</f>
        <v>77</v>
      </c>
      <c r="X14" s="176"/>
      <c r="Y14" s="109"/>
      <c r="Z14" s="175">
        <f>SUM(Z13:AA13)</f>
        <v>4840</v>
      </c>
      <c r="AA14" s="176"/>
      <c r="AB14" s="141"/>
    </row>
    <row r="15" spans="2:28" ht="15" customHeight="1">
      <c r="B15" s="81" t="s">
        <v>0</v>
      </c>
      <c r="C15" s="111"/>
      <c r="D15" s="203">
        <f>D16+D17</f>
        <v>1319</v>
      </c>
      <c r="E15" s="187"/>
      <c r="F15" s="188"/>
      <c r="G15" s="45" t="s">
        <v>4</v>
      </c>
      <c r="H15" s="66">
        <f>D15-'前年度末'!D15</f>
        <v>24</v>
      </c>
      <c r="I15" s="46" t="s">
        <v>5</v>
      </c>
      <c r="J15" s="34" t="str">
        <f>IF(H15=0,"",IF(H15&gt;0,"↑","↓"))</f>
        <v>↑</v>
      </c>
      <c r="L15" s="173"/>
      <c r="M15" s="175">
        <f>M14+N14</f>
        <v>1475</v>
      </c>
      <c r="N15" s="176"/>
      <c r="O15" s="31" t="s">
        <v>181</v>
      </c>
      <c r="P15" s="109"/>
      <c r="Q15" s="50" t="s">
        <v>180</v>
      </c>
      <c r="S15" s="177" t="s">
        <v>116</v>
      </c>
      <c r="T15" s="105">
        <v>465</v>
      </c>
      <c r="U15" s="107">
        <v>453</v>
      </c>
      <c r="V15" s="110">
        <v>348</v>
      </c>
      <c r="W15" s="105">
        <v>7</v>
      </c>
      <c r="X15" s="107">
        <v>7</v>
      </c>
      <c r="Y15" s="110">
        <v>7</v>
      </c>
      <c r="Z15" s="105">
        <v>472</v>
      </c>
      <c r="AA15" s="107">
        <v>460</v>
      </c>
      <c r="AB15" s="142">
        <v>352</v>
      </c>
    </row>
    <row r="16" spans="2:28" ht="15" customHeight="1">
      <c r="B16" s="112" t="s">
        <v>1</v>
      </c>
      <c r="C16" s="113"/>
      <c r="D16" s="201">
        <v>723</v>
      </c>
      <c r="E16" s="181"/>
      <c r="F16" s="182"/>
      <c r="G16" s="47" t="s">
        <v>4</v>
      </c>
      <c r="H16" s="67">
        <f>D16-'前年度末'!D16</f>
        <v>14</v>
      </c>
      <c r="I16" s="48" t="s">
        <v>5</v>
      </c>
      <c r="J16" s="34" t="str">
        <f>IF(H16=0,"",IF(H16&gt;0,"↑","↓"))</f>
        <v>↑</v>
      </c>
      <c r="L16" s="169" t="s">
        <v>117</v>
      </c>
      <c r="M16" s="105">
        <v>2718</v>
      </c>
      <c r="N16" s="107">
        <v>2613</v>
      </c>
      <c r="O16" s="58"/>
      <c r="P16" s="110">
        <v>2055</v>
      </c>
      <c r="Q16" s="56"/>
      <c r="S16" s="179"/>
      <c r="T16" s="175">
        <f>T15+U15</f>
        <v>918</v>
      </c>
      <c r="U16" s="176"/>
      <c r="V16" s="109"/>
      <c r="W16" s="175">
        <f>W15+X15</f>
        <v>14</v>
      </c>
      <c r="X16" s="176"/>
      <c r="Y16" s="109"/>
      <c r="Z16" s="175">
        <f>SUM(Z15:AA15)</f>
        <v>932</v>
      </c>
      <c r="AA16" s="176"/>
      <c r="AB16" s="141"/>
    </row>
    <row r="17" spans="2:28" ht="15" customHeight="1">
      <c r="B17" s="112" t="s">
        <v>2</v>
      </c>
      <c r="C17" s="113"/>
      <c r="D17" s="201">
        <v>596</v>
      </c>
      <c r="E17" s="181"/>
      <c r="F17" s="182"/>
      <c r="G17" s="47" t="s">
        <v>4</v>
      </c>
      <c r="H17" s="67">
        <f>D17-'前年度末'!D17</f>
        <v>10</v>
      </c>
      <c r="I17" s="48" t="s">
        <v>5</v>
      </c>
      <c r="J17" s="34" t="str">
        <f>IF(H17=0,"",IF(H17&gt;0,"↑","↓"))</f>
        <v>↑</v>
      </c>
      <c r="L17" s="173"/>
      <c r="M17" s="175">
        <f>M16+N16</f>
        <v>5331</v>
      </c>
      <c r="N17" s="176"/>
      <c r="O17" s="31" t="s">
        <v>181</v>
      </c>
      <c r="P17" s="109"/>
      <c r="Q17" s="50" t="s">
        <v>180</v>
      </c>
      <c r="S17" s="177" t="s">
        <v>176</v>
      </c>
      <c r="T17" s="105">
        <v>1709</v>
      </c>
      <c r="U17" s="107">
        <v>1546</v>
      </c>
      <c r="V17" s="110">
        <v>1295</v>
      </c>
      <c r="W17" s="105">
        <v>6</v>
      </c>
      <c r="X17" s="107">
        <v>22</v>
      </c>
      <c r="Y17" s="110">
        <v>23</v>
      </c>
      <c r="Z17" s="105">
        <v>1715</v>
      </c>
      <c r="AA17" s="107">
        <v>1568</v>
      </c>
      <c r="AB17" s="142">
        <v>1302</v>
      </c>
    </row>
    <row r="18" spans="2:28" ht="15" customHeight="1" thickBot="1">
      <c r="B18" s="114" t="s">
        <v>3</v>
      </c>
      <c r="C18" s="115"/>
      <c r="D18" s="202">
        <v>855</v>
      </c>
      <c r="E18" s="184"/>
      <c r="F18" s="185"/>
      <c r="G18" s="53" t="s">
        <v>4</v>
      </c>
      <c r="H18" s="70">
        <f>D18-'前年度末'!D18</f>
        <v>26</v>
      </c>
      <c r="I18" s="54" t="s">
        <v>5</v>
      </c>
      <c r="J18" s="34" t="str">
        <f>IF(H18=0,"",IF(H18&gt;0,"↑","↓"))</f>
        <v>↑</v>
      </c>
      <c r="L18" s="169" t="s">
        <v>118</v>
      </c>
      <c r="M18" s="105">
        <v>3000</v>
      </c>
      <c r="N18" s="107">
        <v>2859</v>
      </c>
      <c r="O18" s="58"/>
      <c r="P18" s="110">
        <v>2334</v>
      </c>
      <c r="Q18" s="56"/>
      <c r="S18" s="179"/>
      <c r="T18" s="175">
        <f>T17+U17</f>
        <v>3255</v>
      </c>
      <c r="U18" s="176"/>
      <c r="V18" s="109"/>
      <c r="W18" s="175">
        <f>W17+X17</f>
        <v>28</v>
      </c>
      <c r="X18" s="176"/>
      <c r="Y18" s="109"/>
      <c r="Z18" s="175">
        <f>SUM(Z17:AA17)</f>
        <v>3283</v>
      </c>
      <c r="AA18" s="176"/>
      <c r="AB18" s="141"/>
    </row>
    <row r="19" spans="3:28" ht="15" customHeight="1">
      <c r="C19" s="10"/>
      <c r="D19" s="10"/>
      <c r="E19" s="10"/>
      <c r="F19" s="44"/>
      <c r="L19" s="173"/>
      <c r="M19" s="175">
        <f>M18+N18</f>
        <v>5859</v>
      </c>
      <c r="N19" s="176"/>
      <c r="O19" s="31" t="s">
        <v>181</v>
      </c>
      <c r="P19" s="109"/>
      <c r="Q19" s="50" t="s">
        <v>180</v>
      </c>
      <c r="S19" s="177" t="s">
        <v>177</v>
      </c>
      <c r="T19" s="105">
        <v>4765</v>
      </c>
      <c r="U19" s="107">
        <v>4672</v>
      </c>
      <c r="V19" s="110">
        <v>3574</v>
      </c>
      <c r="W19" s="105">
        <v>189</v>
      </c>
      <c r="X19" s="107">
        <v>121</v>
      </c>
      <c r="Y19" s="110">
        <v>203</v>
      </c>
      <c r="Z19" s="105">
        <v>4954</v>
      </c>
      <c r="AA19" s="107">
        <v>4793</v>
      </c>
      <c r="AB19" s="142">
        <v>3743</v>
      </c>
    </row>
    <row r="20" spans="2:28" ht="15" customHeight="1">
      <c r="B20" s="85" t="s">
        <v>7</v>
      </c>
      <c r="C20" s="34"/>
      <c r="H20" s="63"/>
      <c r="L20" s="169" t="s">
        <v>119</v>
      </c>
      <c r="M20" s="105">
        <v>74</v>
      </c>
      <c r="N20" s="107">
        <v>85</v>
      </c>
      <c r="O20" s="58"/>
      <c r="P20" s="110">
        <v>50</v>
      </c>
      <c r="Q20" s="56"/>
      <c r="S20" s="179"/>
      <c r="T20" s="175">
        <f>T19+U19</f>
        <v>9437</v>
      </c>
      <c r="U20" s="176"/>
      <c r="V20" s="109"/>
      <c r="W20" s="175">
        <f>W19+X19</f>
        <v>310</v>
      </c>
      <c r="X20" s="176"/>
      <c r="Y20" s="109"/>
      <c r="Z20" s="175">
        <f>SUM(Z19:AA19)</f>
        <v>9747</v>
      </c>
      <c r="AA20" s="176"/>
      <c r="AB20" s="141"/>
    </row>
    <row r="21" spans="8:28" ht="15" customHeight="1" thickBot="1">
      <c r="H21" s="63"/>
      <c r="L21" s="173"/>
      <c r="M21" s="175">
        <f>M20+N20</f>
        <v>159</v>
      </c>
      <c r="N21" s="176"/>
      <c r="O21" s="31" t="s">
        <v>181</v>
      </c>
      <c r="P21" s="109"/>
      <c r="Q21" s="50" t="s">
        <v>180</v>
      </c>
      <c r="S21" s="177" t="s">
        <v>120</v>
      </c>
      <c r="T21" s="105">
        <v>1439</v>
      </c>
      <c r="U21" s="107">
        <v>1368</v>
      </c>
      <c r="V21" s="110">
        <v>1057</v>
      </c>
      <c r="W21" s="105">
        <v>52</v>
      </c>
      <c r="X21" s="107">
        <v>62</v>
      </c>
      <c r="Y21" s="110">
        <v>83</v>
      </c>
      <c r="Z21" s="105">
        <v>1491</v>
      </c>
      <c r="AA21" s="107">
        <v>1430</v>
      </c>
      <c r="AB21" s="142">
        <v>1128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78"/>
      <c r="I22" s="79"/>
      <c r="L22" s="169" t="s">
        <v>120</v>
      </c>
      <c r="M22" s="105">
        <v>1484</v>
      </c>
      <c r="N22" s="107">
        <v>1428</v>
      </c>
      <c r="O22" s="58"/>
      <c r="P22" s="110">
        <v>1125</v>
      </c>
      <c r="Q22" s="56"/>
      <c r="S22" s="179"/>
      <c r="T22" s="175">
        <f>T21+U21</f>
        <v>2807</v>
      </c>
      <c r="U22" s="176"/>
      <c r="V22" s="109"/>
      <c r="W22" s="175">
        <f>W21+X21</f>
        <v>114</v>
      </c>
      <c r="X22" s="176"/>
      <c r="Y22" s="109"/>
      <c r="Z22" s="175">
        <f>SUM(Z21:AA21)</f>
        <v>2921</v>
      </c>
      <c r="AA22" s="176"/>
      <c r="AB22" s="141"/>
    </row>
    <row r="23" spans="2:28" ht="15" customHeight="1">
      <c r="B23" s="13" t="s">
        <v>9</v>
      </c>
      <c r="C23" s="92">
        <f>C32+C41</f>
        <v>0</v>
      </c>
      <c r="D23" s="92">
        <f aca="true" t="shared" si="0" ref="C23:E29">D32+D41</f>
        <v>15</v>
      </c>
      <c r="E23" s="92">
        <f t="shared" si="0"/>
        <v>11</v>
      </c>
      <c r="F23" s="93">
        <f>SUM(D23:E23)</f>
        <v>26</v>
      </c>
      <c r="G23" s="47" t="s">
        <v>105</v>
      </c>
      <c r="H23" s="68">
        <f>F23-'前年度末'!F23</f>
        <v>2</v>
      </c>
      <c r="I23" s="48" t="s">
        <v>106</v>
      </c>
      <c r="J23" s="34" t="str">
        <f aca="true" t="shared" si="1" ref="J23:J29">IF(H23=0,"",IF(H23&gt;0,"↑","↓"))</f>
        <v>↑</v>
      </c>
      <c r="L23" s="173"/>
      <c r="M23" s="175">
        <f>M22+N22</f>
        <v>2912</v>
      </c>
      <c r="N23" s="176"/>
      <c r="O23" s="31" t="s">
        <v>181</v>
      </c>
      <c r="P23" s="109"/>
      <c r="Q23" s="50" t="s">
        <v>180</v>
      </c>
      <c r="S23" s="177" t="s">
        <v>121</v>
      </c>
      <c r="T23" s="105">
        <v>456</v>
      </c>
      <c r="U23" s="107">
        <v>446</v>
      </c>
      <c r="V23" s="110">
        <v>285</v>
      </c>
      <c r="W23" s="105">
        <v>1</v>
      </c>
      <c r="X23" s="107">
        <v>1</v>
      </c>
      <c r="Y23" s="110">
        <v>2</v>
      </c>
      <c r="Z23" s="105">
        <v>457</v>
      </c>
      <c r="AA23" s="107">
        <v>447</v>
      </c>
      <c r="AB23" s="142">
        <v>285</v>
      </c>
    </row>
    <row r="24" spans="2:28" ht="15" customHeight="1">
      <c r="B24" s="13" t="s">
        <v>10</v>
      </c>
      <c r="C24" s="92">
        <f t="shared" si="0"/>
        <v>6</v>
      </c>
      <c r="D24" s="92">
        <f t="shared" si="0"/>
        <v>9</v>
      </c>
      <c r="E24" s="92">
        <f t="shared" si="0"/>
        <v>10</v>
      </c>
      <c r="F24" s="93">
        <f aca="true" t="shared" si="2" ref="F24:F29">SUM(D24:E24)</f>
        <v>19</v>
      </c>
      <c r="G24" s="47" t="s">
        <v>105</v>
      </c>
      <c r="H24" s="149">
        <f>F24-'前年度末'!F24</f>
        <v>-8</v>
      </c>
      <c r="I24" s="48" t="s">
        <v>106</v>
      </c>
      <c r="J24" s="34" t="str">
        <f t="shared" si="1"/>
        <v>↓</v>
      </c>
      <c r="L24" s="169" t="s">
        <v>121</v>
      </c>
      <c r="M24" s="105">
        <v>454</v>
      </c>
      <c r="N24" s="107">
        <v>445</v>
      </c>
      <c r="O24" s="58"/>
      <c r="P24" s="110">
        <v>283</v>
      </c>
      <c r="Q24" s="56"/>
      <c r="S24" s="179"/>
      <c r="T24" s="175">
        <f>T23+U23</f>
        <v>902</v>
      </c>
      <c r="U24" s="176"/>
      <c r="V24" s="109"/>
      <c r="W24" s="175">
        <f>W23+X23</f>
        <v>2</v>
      </c>
      <c r="X24" s="176"/>
      <c r="Y24" s="109"/>
      <c r="Z24" s="175">
        <f>SUM(Z23:AA23)</f>
        <v>904</v>
      </c>
      <c r="AA24" s="176"/>
      <c r="AB24" s="141"/>
    </row>
    <row r="25" spans="2:28" ht="15" customHeight="1">
      <c r="B25" s="13" t="s">
        <v>11</v>
      </c>
      <c r="C25" s="92">
        <f t="shared" si="0"/>
        <v>211</v>
      </c>
      <c r="D25" s="92">
        <f t="shared" si="0"/>
        <v>207</v>
      </c>
      <c r="E25" s="92">
        <f t="shared" si="0"/>
        <v>109</v>
      </c>
      <c r="F25" s="93">
        <f t="shared" si="2"/>
        <v>316</v>
      </c>
      <c r="G25" s="47" t="s">
        <v>105</v>
      </c>
      <c r="H25" s="68">
        <f>F25-'前年度末'!F25</f>
        <v>140</v>
      </c>
      <c r="I25" s="48" t="s">
        <v>106</v>
      </c>
      <c r="J25" s="34" t="str">
        <f t="shared" si="1"/>
        <v>↑</v>
      </c>
      <c r="L25" s="173"/>
      <c r="M25" s="175">
        <f>M24+N24</f>
        <v>899</v>
      </c>
      <c r="N25" s="176"/>
      <c r="O25" s="31" t="s">
        <v>181</v>
      </c>
      <c r="P25" s="109"/>
      <c r="Q25" s="50" t="s">
        <v>180</v>
      </c>
      <c r="S25" s="177" t="s">
        <v>122</v>
      </c>
      <c r="T25" s="105">
        <v>1953</v>
      </c>
      <c r="U25" s="107">
        <v>1831</v>
      </c>
      <c r="V25" s="110">
        <v>1661</v>
      </c>
      <c r="W25" s="105">
        <v>206</v>
      </c>
      <c r="X25" s="107">
        <v>105</v>
      </c>
      <c r="Y25" s="110">
        <v>268</v>
      </c>
      <c r="Z25" s="105">
        <v>2159</v>
      </c>
      <c r="AA25" s="107">
        <v>1936</v>
      </c>
      <c r="AB25" s="142">
        <v>1912</v>
      </c>
    </row>
    <row r="26" spans="2:28" ht="15" customHeight="1">
      <c r="B26" s="13" t="s">
        <v>12</v>
      </c>
      <c r="C26" s="92">
        <f t="shared" si="0"/>
        <v>103</v>
      </c>
      <c r="D26" s="92">
        <f>D35+D44</f>
        <v>140</v>
      </c>
      <c r="E26" s="92">
        <f>E35+E44</f>
        <v>109</v>
      </c>
      <c r="F26" s="93">
        <f t="shared" si="2"/>
        <v>249</v>
      </c>
      <c r="G26" s="47" t="s">
        <v>105</v>
      </c>
      <c r="H26" s="68">
        <f>F26-'前年度末'!F26</f>
        <v>90</v>
      </c>
      <c r="I26" s="48" t="s">
        <v>106</v>
      </c>
      <c r="J26" s="34" t="str">
        <f t="shared" si="1"/>
        <v>↑</v>
      </c>
      <c r="L26" s="169" t="s">
        <v>122</v>
      </c>
      <c r="M26" s="105">
        <v>2061</v>
      </c>
      <c r="N26" s="107">
        <v>1812</v>
      </c>
      <c r="O26" s="58"/>
      <c r="P26" s="110">
        <v>1816</v>
      </c>
      <c r="Q26" s="56"/>
      <c r="S26" s="179"/>
      <c r="T26" s="175">
        <f>T25+U25</f>
        <v>3784</v>
      </c>
      <c r="U26" s="176"/>
      <c r="V26" s="109"/>
      <c r="W26" s="175">
        <f>W25+X25</f>
        <v>311</v>
      </c>
      <c r="X26" s="176"/>
      <c r="Y26" s="109"/>
      <c r="Z26" s="175">
        <f>SUM(Z25:AA25)</f>
        <v>4095</v>
      </c>
      <c r="AA26" s="176"/>
      <c r="AB26" s="141"/>
    </row>
    <row r="27" spans="2:28" ht="15" customHeight="1">
      <c r="B27" s="13" t="s">
        <v>13</v>
      </c>
      <c r="C27" s="92">
        <f t="shared" si="0"/>
        <v>18</v>
      </c>
      <c r="D27" s="92">
        <f t="shared" si="0"/>
        <v>1</v>
      </c>
      <c r="E27" s="92">
        <f t="shared" si="0"/>
        <v>0</v>
      </c>
      <c r="F27" s="93">
        <f t="shared" si="2"/>
        <v>1</v>
      </c>
      <c r="G27" s="47" t="s">
        <v>105</v>
      </c>
      <c r="H27" s="68">
        <f>F27-'前年度末'!F27</f>
        <v>0</v>
      </c>
      <c r="I27" s="48" t="s">
        <v>106</v>
      </c>
      <c r="J27" s="34">
        <f t="shared" si="1"/>
      </c>
      <c r="L27" s="173"/>
      <c r="M27" s="175">
        <f>M26+N26</f>
        <v>3873</v>
      </c>
      <c r="N27" s="176"/>
      <c r="O27" s="31" t="s">
        <v>181</v>
      </c>
      <c r="P27" s="109"/>
      <c r="Q27" s="50" t="s">
        <v>180</v>
      </c>
      <c r="S27" s="177" t="s">
        <v>155</v>
      </c>
      <c r="T27" s="105">
        <v>2751</v>
      </c>
      <c r="U27" s="107">
        <v>2777</v>
      </c>
      <c r="V27" s="110">
        <v>2043</v>
      </c>
      <c r="W27" s="105">
        <v>50</v>
      </c>
      <c r="X27" s="107">
        <v>113</v>
      </c>
      <c r="Y27" s="110">
        <v>121</v>
      </c>
      <c r="Z27" s="105">
        <v>2801</v>
      </c>
      <c r="AA27" s="107">
        <v>2890</v>
      </c>
      <c r="AB27" s="142">
        <v>2145</v>
      </c>
    </row>
    <row r="28" spans="2:28" ht="15" customHeight="1" thickBot="1">
      <c r="B28" s="14" t="s">
        <v>14</v>
      </c>
      <c r="C28" s="94">
        <f t="shared" si="0"/>
        <v>10</v>
      </c>
      <c r="D28" s="94">
        <f t="shared" si="0"/>
        <v>1</v>
      </c>
      <c r="E28" s="94">
        <f t="shared" si="0"/>
        <v>2</v>
      </c>
      <c r="F28" s="95">
        <f t="shared" si="2"/>
        <v>3</v>
      </c>
      <c r="G28" s="57" t="s">
        <v>105</v>
      </c>
      <c r="H28" s="73">
        <f>F28-'前年度末'!F28</f>
        <v>1</v>
      </c>
      <c r="I28" s="51" t="s">
        <v>106</v>
      </c>
      <c r="J28" s="34" t="str">
        <f t="shared" si="1"/>
        <v>↑</v>
      </c>
      <c r="L28" s="169" t="s">
        <v>123</v>
      </c>
      <c r="M28" s="105">
        <v>332</v>
      </c>
      <c r="N28" s="107">
        <v>311</v>
      </c>
      <c r="O28" s="58"/>
      <c r="P28" s="110">
        <v>286</v>
      </c>
      <c r="Q28" s="56"/>
      <c r="S28" s="179"/>
      <c r="T28" s="175">
        <f>T27+U27</f>
        <v>5528</v>
      </c>
      <c r="U28" s="176"/>
      <c r="V28" s="109"/>
      <c r="W28" s="175">
        <f>W27+X27</f>
        <v>163</v>
      </c>
      <c r="X28" s="176"/>
      <c r="Y28" s="109"/>
      <c r="Z28" s="175">
        <f>SUM(Z27:AA27)</f>
        <v>5691</v>
      </c>
      <c r="AA28" s="176"/>
      <c r="AB28" s="141"/>
    </row>
    <row r="29" spans="2:28" ht="15" customHeight="1" thickBot="1">
      <c r="B29" s="15" t="s">
        <v>15</v>
      </c>
      <c r="C29" s="96">
        <f t="shared" si="0"/>
        <v>110</v>
      </c>
      <c r="D29" s="96">
        <f t="shared" si="0"/>
        <v>73</v>
      </c>
      <c r="E29" s="96">
        <f t="shared" si="0"/>
        <v>-1</v>
      </c>
      <c r="F29" s="97">
        <f t="shared" si="2"/>
        <v>72</v>
      </c>
      <c r="G29" s="61" t="s">
        <v>105</v>
      </c>
      <c r="H29" s="72">
        <f>F29-'前年度末'!F29</f>
        <v>59</v>
      </c>
      <c r="I29" s="60" t="s">
        <v>106</v>
      </c>
      <c r="J29" s="34" t="str">
        <f t="shared" si="1"/>
        <v>↑</v>
      </c>
      <c r="L29" s="173"/>
      <c r="M29" s="175">
        <f>M28+N28</f>
        <v>643</v>
      </c>
      <c r="N29" s="176"/>
      <c r="O29" s="31" t="s">
        <v>181</v>
      </c>
      <c r="P29" s="145"/>
      <c r="Q29" s="50" t="s">
        <v>180</v>
      </c>
      <c r="S29" s="177" t="s">
        <v>127</v>
      </c>
      <c r="T29" s="105">
        <v>1024</v>
      </c>
      <c r="U29" s="107">
        <v>1023</v>
      </c>
      <c r="V29" s="110">
        <v>676</v>
      </c>
      <c r="W29" s="105">
        <v>4</v>
      </c>
      <c r="X29" s="107">
        <v>4</v>
      </c>
      <c r="Y29" s="110">
        <v>8</v>
      </c>
      <c r="Z29" s="105">
        <v>1028</v>
      </c>
      <c r="AA29" s="107">
        <v>1027</v>
      </c>
      <c r="AB29" s="142">
        <v>681</v>
      </c>
    </row>
    <row r="30" spans="8:28" ht="15" customHeight="1" thickBot="1">
      <c r="H30" s="63"/>
      <c r="L30" s="169" t="s">
        <v>124</v>
      </c>
      <c r="M30" s="105">
        <v>1171</v>
      </c>
      <c r="N30" s="107">
        <v>1195</v>
      </c>
      <c r="O30" s="58"/>
      <c r="P30" s="110">
        <v>958</v>
      </c>
      <c r="Q30" s="56"/>
      <c r="S30" s="179"/>
      <c r="T30" s="175">
        <f>T29+U29</f>
        <v>2047</v>
      </c>
      <c r="U30" s="176"/>
      <c r="V30" s="109"/>
      <c r="W30" s="175">
        <f>W29+X29</f>
        <v>8</v>
      </c>
      <c r="X30" s="176"/>
      <c r="Y30" s="109"/>
      <c r="Z30" s="175">
        <f>SUM(Z29:AA29)</f>
        <v>2055</v>
      </c>
      <c r="AA30" s="176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78"/>
      <c r="I31" s="79"/>
      <c r="L31" s="173"/>
      <c r="M31" s="175">
        <f>M30+N30</f>
        <v>2366</v>
      </c>
      <c r="N31" s="176"/>
      <c r="O31" s="31" t="s">
        <v>181</v>
      </c>
      <c r="P31" s="109"/>
      <c r="Q31" s="50" t="s">
        <v>180</v>
      </c>
      <c r="S31" s="177" t="s">
        <v>128</v>
      </c>
      <c r="T31" s="105">
        <v>147</v>
      </c>
      <c r="U31" s="107">
        <v>138</v>
      </c>
      <c r="V31" s="110">
        <v>92</v>
      </c>
      <c r="W31" s="105">
        <v>0</v>
      </c>
      <c r="X31" s="107">
        <v>0</v>
      </c>
      <c r="Y31" s="110">
        <v>0</v>
      </c>
      <c r="Z31" s="105">
        <v>147</v>
      </c>
      <c r="AA31" s="107">
        <v>138</v>
      </c>
      <c r="AB31" s="142">
        <v>92</v>
      </c>
    </row>
    <row r="32" spans="2:28" ht="15" customHeight="1">
      <c r="B32" s="13" t="s">
        <v>164</v>
      </c>
      <c r="C32" s="103">
        <v>0</v>
      </c>
      <c r="D32" s="103">
        <v>15</v>
      </c>
      <c r="E32" s="103">
        <v>11</v>
      </c>
      <c r="F32" s="93">
        <f>SUM(D32:E32)</f>
        <v>26</v>
      </c>
      <c r="G32" s="47" t="s">
        <v>105</v>
      </c>
      <c r="H32" s="68">
        <f>F32-'前年度末'!F32</f>
        <v>2</v>
      </c>
      <c r="I32" s="48" t="s">
        <v>5</v>
      </c>
      <c r="J32" s="34" t="str">
        <f aca="true" t="shared" si="3" ref="J32:J38">IF(H32=0,"",IF(H32&gt;0,"↑","↓"))</f>
        <v>↑</v>
      </c>
      <c r="L32" s="169" t="s">
        <v>125</v>
      </c>
      <c r="M32" s="105">
        <v>1270</v>
      </c>
      <c r="N32" s="107">
        <v>1330</v>
      </c>
      <c r="O32" s="58"/>
      <c r="P32" s="110">
        <v>919</v>
      </c>
      <c r="Q32" s="56"/>
      <c r="S32" s="179"/>
      <c r="T32" s="175">
        <f>T31+U31</f>
        <v>285</v>
      </c>
      <c r="U32" s="176"/>
      <c r="V32" s="109"/>
      <c r="W32" s="175">
        <f>W31+X31</f>
        <v>0</v>
      </c>
      <c r="X32" s="176"/>
      <c r="Y32" s="109"/>
      <c r="Z32" s="175">
        <f>SUM(Z31:AA31)</f>
        <v>285</v>
      </c>
      <c r="AA32" s="176"/>
      <c r="AB32" s="141"/>
    </row>
    <row r="33" spans="2:28" ht="15" customHeight="1">
      <c r="B33" s="13" t="s">
        <v>10</v>
      </c>
      <c r="C33" s="103">
        <v>6</v>
      </c>
      <c r="D33" s="103">
        <v>9</v>
      </c>
      <c r="E33" s="103">
        <v>10</v>
      </c>
      <c r="F33" s="93">
        <f aca="true" t="shared" si="4" ref="F33:F38">SUM(D33:E33)</f>
        <v>19</v>
      </c>
      <c r="G33" s="47" t="s">
        <v>105</v>
      </c>
      <c r="H33" s="68">
        <f>F33-'前年度末'!F33</f>
        <v>-8</v>
      </c>
      <c r="I33" s="48" t="s">
        <v>5</v>
      </c>
      <c r="J33" s="34" t="str">
        <f t="shared" si="3"/>
        <v>↓</v>
      </c>
      <c r="L33" s="173"/>
      <c r="M33" s="175">
        <f>M32+N32</f>
        <v>2600</v>
      </c>
      <c r="N33" s="176"/>
      <c r="O33" s="31" t="s">
        <v>181</v>
      </c>
      <c r="P33" s="109"/>
      <c r="Q33" s="50" t="s">
        <v>180</v>
      </c>
      <c r="S33" s="177" t="s">
        <v>129</v>
      </c>
      <c r="T33" s="105">
        <v>182</v>
      </c>
      <c r="U33" s="107">
        <v>193</v>
      </c>
      <c r="V33" s="110">
        <v>104</v>
      </c>
      <c r="W33" s="105">
        <v>8</v>
      </c>
      <c r="X33" s="107">
        <v>5</v>
      </c>
      <c r="Y33" s="110">
        <v>13</v>
      </c>
      <c r="Z33" s="105">
        <v>190</v>
      </c>
      <c r="AA33" s="107">
        <v>198</v>
      </c>
      <c r="AB33" s="142">
        <v>117</v>
      </c>
    </row>
    <row r="34" spans="2:28" ht="15" customHeight="1">
      <c r="B34" s="13" t="s">
        <v>11</v>
      </c>
      <c r="C34" s="103">
        <v>170</v>
      </c>
      <c r="D34" s="103">
        <v>181</v>
      </c>
      <c r="E34" s="103">
        <v>86</v>
      </c>
      <c r="F34" s="93">
        <f t="shared" si="4"/>
        <v>267</v>
      </c>
      <c r="G34" s="47" t="s">
        <v>105</v>
      </c>
      <c r="H34" s="68">
        <f>F34-'前年度末'!F34</f>
        <v>135</v>
      </c>
      <c r="I34" s="48" t="s">
        <v>5</v>
      </c>
      <c r="J34" s="34" t="str">
        <f t="shared" si="3"/>
        <v>↑</v>
      </c>
      <c r="L34" s="169" t="s">
        <v>126</v>
      </c>
      <c r="M34" s="105">
        <v>360</v>
      </c>
      <c r="N34" s="107">
        <v>365</v>
      </c>
      <c r="O34" s="58"/>
      <c r="P34" s="110">
        <v>268</v>
      </c>
      <c r="Q34" s="56"/>
      <c r="S34" s="179"/>
      <c r="T34" s="175">
        <f>T33+U33</f>
        <v>375</v>
      </c>
      <c r="U34" s="176"/>
      <c r="V34" s="109"/>
      <c r="W34" s="175">
        <f>W33+X33</f>
        <v>13</v>
      </c>
      <c r="X34" s="176"/>
      <c r="Y34" s="109"/>
      <c r="Z34" s="175">
        <f>SUM(Z33:AA33)</f>
        <v>388</v>
      </c>
      <c r="AA34" s="176"/>
      <c r="AB34" s="141"/>
    </row>
    <row r="35" spans="2:28" ht="15" customHeight="1">
      <c r="B35" s="13" t="s">
        <v>12</v>
      </c>
      <c r="C35" s="103">
        <v>90</v>
      </c>
      <c r="D35" s="103">
        <v>129</v>
      </c>
      <c r="E35" s="103">
        <v>98</v>
      </c>
      <c r="F35" s="93">
        <f t="shared" si="4"/>
        <v>227</v>
      </c>
      <c r="G35" s="47" t="s">
        <v>105</v>
      </c>
      <c r="H35" s="68">
        <f>F35-'前年度末'!F35</f>
        <v>89</v>
      </c>
      <c r="I35" s="48" t="s">
        <v>5</v>
      </c>
      <c r="J35" s="34" t="str">
        <f t="shared" si="3"/>
        <v>↑</v>
      </c>
      <c r="L35" s="173"/>
      <c r="M35" s="175">
        <f>M34+N34</f>
        <v>725</v>
      </c>
      <c r="N35" s="176"/>
      <c r="O35" s="31" t="s">
        <v>181</v>
      </c>
      <c r="P35" s="109"/>
      <c r="Q35" s="50" t="s">
        <v>180</v>
      </c>
      <c r="S35" s="177" t="s">
        <v>130</v>
      </c>
      <c r="T35" s="105">
        <v>900</v>
      </c>
      <c r="U35" s="107">
        <v>887</v>
      </c>
      <c r="V35" s="110">
        <v>631</v>
      </c>
      <c r="W35" s="105">
        <v>136</v>
      </c>
      <c r="X35" s="107">
        <v>102</v>
      </c>
      <c r="Y35" s="110">
        <v>141</v>
      </c>
      <c r="Z35" s="105">
        <v>1036</v>
      </c>
      <c r="AA35" s="107">
        <v>989</v>
      </c>
      <c r="AB35" s="142">
        <v>759</v>
      </c>
    </row>
    <row r="36" spans="2:28" ht="15" customHeight="1">
      <c r="B36" s="13" t="s">
        <v>13</v>
      </c>
      <c r="C36" s="103">
        <v>17</v>
      </c>
      <c r="D36" s="103">
        <v>1</v>
      </c>
      <c r="E36" s="103">
        <v>0</v>
      </c>
      <c r="F36" s="93">
        <f t="shared" si="4"/>
        <v>1</v>
      </c>
      <c r="G36" s="47" t="s">
        <v>105</v>
      </c>
      <c r="H36" s="68">
        <f>F36-'前年度末'!F36</f>
        <v>0</v>
      </c>
      <c r="I36" s="48" t="s">
        <v>5</v>
      </c>
      <c r="J36" s="34">
        <f t="shared" si="3"/>
      </c>
      <c r="L36" s="169" t="s">
        <v>127</v>
      </c>
      <c r="M36" s="105">
        <v>1028</v>
      </c>
      <c r="N36" s="107">
        <v>1027</v>
      </c>
      <c r="O36" s="58"/>
      <c r="P36" s="110">
        <v>681</v>
      </c>
      <c r="Q36" s="56"/>
      <c r="S36" s="179"/>
      <c r="T36" s="175">
        <f>T35+U35</f>
        <v>1787</v>
      </c>
      <c r="U36" s="176"/>
      <c r="V36" s="109"/>
      <c r="W36" s="175">
        <f>W35+X35</f>
        <v>238</v>
      </c>
      <c r="X36" s="176"/>
      <c r="Y36" s="109"/>
      <c r="Z36" s="175">
        <f>SUM(Z35:AA35)</f>
        <v>2025</v>
      </c>
      <c r="AA36" s="176"/>
      <c r="AB36" s="141"/>
    </row>
    <row r="37" spans="2:28" ht="15" customHeight="1" thickBot="1">
      <c r="B37" s="14" t="s">
        <v>14</v>
      </c>
      <c r="C37" s="104">
        <v>7</v>
      </c>
      <c r="D37" s="104">
        <v>0</v>
      </c>
      <c r="E37" s="104">
        <v>0</v>
      </c>
      <c r="F37" s="93">
        <f t="shared" si="4"/>
        <v>0</v>
      </c>
      <c r="G37" s="57" t="s">
        <v>105</v>
      </c>
      <c r="H37" s="73">
        <f>F37-'前年度末'!F37</f>
        <v>0</v>
      </c>
      <c r="I37" s="51" t="s">
        <v>5</v>
      </c>
      <c r="J37" s="34">
        <f t="shared" si="3"/>
      </c>
      <c r="L37" s="173"/>
      <c r="M37" s="175">
        <f>M36+N36</f>
        <v>2055</v>
      </c>
      <c r="N37" s="176"/>
      <c r="O37" s="31" t="s">
        <v>181</v>
      </c>
      <c r="P37" s="109"/>
      <c r="Q37" s="50" t="s">
        <v>180</v>
      </c>
      <c r="S37" s="177" t="s">
        <v>156</v>
      </c>
      <c r="T37" s="105">
        <v>333</v>
      </c>
      <c r="U37" s="107">
        <v>342</v>
      </c>
      <c r="V37" s="110">
        <v>237</v>
      </c>
      <c r="W37" s="105">
        <v>8</v>
      </c>
      <c r="X37" s="107">
        <v>1</v>
      </c>
      <c r="Y37" s="110">
        <v>9</v>
      </c>
      <c r="Z37" s="105">
        <v>341</v>
      </c>
      <c r="AA37" s="107">
        <v>343</v>
      </c>
      <c r="AB37" s="142">
        <v>245</v>
      </c>
    </row>
    <row r="38" spans="2:28" ht="15" customHeight="1" thickBot="1">
      <c r="B38" s="15" t="s">
        <v>15</v>
      </c>
      <c r="C38" s="96">
        <v>84</v>
      </c>
      <c r="D38" s="96">
        <v>59</v>
      </c>
      <c r="E38" s="96">
        <v>-11</v>
      </c>
      <c r="F38" s="97">
        <f t="shared" si="4"/>
        <v>48</v>
      </c>
      <c r="G38" s="61" t="s">
        <v>105</v>
      </c>
      <c r="H38" s="72">
        <f>F38-'前年度末'!F38</f>
        <v>56</v>
      </c>
      <c r="I38" s="60" t="s">
        <v>5</v>
      </c>
      <c r="J38" s="34" t="str">
        <f t="shared" si="3"/>
        <v>↑</v>
      </c>
      <c r="L38" s="169" t="s">
        <v>128</v>
      </c>
      <c r="M38" s="105">
        <v>143</v>
      </c>
      <c r="N38" s="107">
        <v>135</v>
      </c>
      <c r="O38" s="58"/>
      <c r="P38" s="110">
        <v>89</v>
      </c>
      <c r="Q38" s="56"/>
      <c r="S38" s="179"/>
      <c r="T38" s="175">
        <f>T37+U37</f>
        <v>675</v>
      </c>
      <c r="U38" s="176"/>
      <c r="V38" s="109"/>
      <c r="W38" s="175">
        <f>W37+X37</f>
        <v>9</v>
      </c>
      <c r="X38" s="176"/>
      <c r="Y38" s="109"/>
      <c r="Z38" s="175">
        <f>SUM(Z37:AA37)</f>
        <v>684</v>
      </c>
      <c r="AA38" s="176"/>
      <c r="AB38" s="141"/>
    </row>
    <row r="39" spans="8:28" ht="15" customHeight="1" thickBot="1">
      <c r="H39" s="63"/>
      <c r="L39" s="173"/>
      <c r="M39" s="175">
        <f>M38+N38</f>
        <v>278</v>
      </c>
      <c r="N39" s="176"/>
      <c r="O39" s="31" t="s">
        <v>181</v>
      </c>
      <c r="P39" s="109"/>
      <c r="Q39" s="50" t="s">
        <v>180</v>
      </c>
      <c r="S39" s="177" t="s">
        <v>132</v>
      </c>
      <c r="T39" s="105">
        <v>185</v>
      </c>
      <c r="U39" s="107">
        <v>192</v>
      </c>
      <c r="V39" s="110">
        <v>115</v>
      </c>
      <c r="W39" s="105">
        <v>5</v>
      </c>
      <c r="X39" s="107">
        <v>0</v>
      </c>
      <c r="Y39" s="110">
        <v>5</v>
      </c>
      <c r="Z39" s="105">
        <v>190</v>
      </c>
      <c r="AA39" s="107">
        <v>192</v>
      </c>
      <c r="AB39" s="142">
        <v>120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78"/>
      <c r="I40" s="79"/>
      <c r="L40" s="169" t="s">
        <v>129</v>
      </c>
      <c r="M40" s="105">
        <v>190</v>
      </c>
      <c r="N40" s="107">
        <v>198</v>
      </c>
      <c r="O40" s="58"/>
      <c r="P40" s="110">
        <v>117</v>
      </c>
      <c r="Q40" s="56"/>
      <c r="S40" s="179"/>
      <c r="T40" s="175">
        <f>T39+U39</f>
        <v>377</v>
      </c>
      <c r="U40" s="176"/>
      <c r="V40" s="109"/>
      <c r="W40" s="175">
        <f>W39+X39</f>
        <v>5</v>
      </c>
      <c r="X40" s="176"/>
      <c r="Y40" s="109"/>
      <c r="Z40" s="175">
        <f>SUM(Z39:AA39)</f>
        <v>382</v>
      </c>
      <c r="AA40" s="176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105</v>
      </c>
      <c r="H41" s="68">
        <f>F41-'前年度末'!F41</f>
        <v>0</v>
      </c>
      <c r="I41" s="48" t="s">
        <v>5</v>
      </c>
      <c r="J41" s="34">
        <f aca="true" t="shared" si="5" ref="J41:J47">IF(H41=0,"",IF(H41&gt;0,"↑","↓"))</f>
      </c>
      <c r="L41" s="173"/>
      <c r="M41" s="175">
        <f>M40+N40</f>
        <v>388</v>
      </c>
      <c r="N41" s="176"/>
      <c r="O41" s="31"/>
      <c r="P41" s="109"/>
      <c r="Q41" s="50" t="s">
        <v>180</v>
      </c>
      <c r="S41" s="177" t="s">
        <v>133</v>
      </c>
      <c r="T41" s="105">
        <v>113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v>113</v>
      </c>
      <c r="AA41" s="107"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105</v>
      </c>
      <c r="H42" s="68">
        <f>F42-'前年度末'!F42</f>
        <v>0</v>
      </c>
      <c r="I42" s="48" t="s">
        <v>5</v>
      </c>
      <c r="J42" s="34">
        <f t="shared" si="5"/>
      </c>
      <c r="L42" s="169" t="s">
        <v>130</v>
      </c>
      <c r="M42" s="105">
        <v>1036</v>
      </c>
      <c r="N42" s="107">
        <v>989</v>
      </c>
      <c r="O42" s="58"/>
      <c r="P42" s="110">
        <v>759</v>
      </c>
      <c r="Q42" s="56"/>
      <c r="S42" s="179"/>
      <c r="T42" s="175">
        <f>T41+U41</f>
        <v>209</v>
      </c>
      <c r="U42" s="176"/>
      <c r="V42" s="109"/>
      <c r="W42" s="175">
        <f>W41+X41</f>
        <v>0</v>
      </c>
      <c r="X42" s="176"/>
      <c r="Y42" s="109"/>
      <c r="Z42" s="175">
        <f>SUM(Z41:AA41)</f>
        <v>209</v>
      </c>
      <c r="AA42" s="176"/>
      <c r="AB42" s="141"/>
    </row>
    <row r="43" spans="2:28" ht="15" customHeight="1">
      <c r="B43" s="13" t="s">
        <v>11</v>
      </c>
      <c r="C43" s="103">
        <v>41</v>
      </c>
      <c r="D43" s="103">
        <v>26</v>
      </c>
      <c r="E43" s="103">
        <v>23</v>
      </c>
      <c r="F43" s="93">
        <f t="shared" si="6"/>
        <v>49</v>
      </c>
      <c r="G43" s="47" t="s">
        <v>105</v>
      </c>
      <c r="H43" s="68">
        <f>F43-'前年度末'!F43</f>
        <v>5</v>
      </c>
      <c r="I43" s="48" t="s">
        <v>5</v>
      </c>
      <c r="J43" s="34" t="str">
        <f t="shared" si="5"/>
        <v>↑</v>
      </c>
      <c r="L43" s="173"/>
      <c r="M43" s="175">
        <f>M42+N42</f>
        <v>2025</v>
      </c>
      <c r="N43" s="176"/>
      <c r="O43" s="31" t="s">
        <v>181</v>
      </c>
      <c r="P43" s="109"/>
      <c r="Q43" s="50" t="s">
        <v>180</v>
      </c>
      <c r="S43" s="177" t="s">
        <v>134</v>
      </c>
      <c r="T43" s="98">
        <v>20699</v>
      </c>
      <c r="U43" s="99">
        <v>20108</v>
      </c>
      <c r="V43" s="100">
        <v>15209</v>
      </c>
      <c r="W43" s="98">
        <v>723</v>
      </c>
      <c r="X43" s="99">
        <v>596</v>
      </c>
      <c r="Y43" s="100">
        <v>965</v>
      </c>
      <c r="Z43" s="98">
        <v>21422</v>
      </c>
      <c r="AA43" s="99">
        <v>20704</v>
      </c>
      <c r="AB43" s="143">
        <v>16034</v>
      </c>
    </row>
    <row r="44" spans="2:28" ht="15" customHeight="1" thickBot="1">
      <c r="B44" s="13" t="s">
        <v>12</v>
      </c>
      <c r="C44" s="103">
        <v>13</v>
      </c>
      <c r="D44" s="103">
        <v>11</v>
      </c>
      <c r="E44" s="103">
        <v>11</v>
      </c>
      <c r="F44" s="93">
        <f t="shared" si="6"/>
        <v>22</v>
      </c>
      <c r="G44" s="47" t="s">
        <v>105</v>
      </c>
      <c r="H44" s="68">
        <f>F44-'前年度末'!F44</f>
        <v>1</v>
      </c>
      <c r="I44" s="48" t="s">
        <v>5</v>
      </c>
      <c r="J44" s="34" t="str">
        <f t="shared" si="5"/>
        <v>↑</v>
      </c>
      <c r="L44" s="169" t="s">
        <v>131</v>
      </c>
      <c r="M44" s="105">
        <v>341</v>
      </c>
      <c r="N44" s="107">
        <v>343</v>
      </c>
      <c r="O44" s="58"/>
      <c r="P44" s="108">
        <v>245</v>
      </c>
      <c r="Q44" s="56"/>
      <c r="S44" s="178"/>
      <c r="T44" s="171">
        <f>T43+U43</f>
        <v>40807</v>
      </c>
      <c r="U44" s="172"/>
      <c r="V44" s="101"/>
      <c r="W44" s="171">
        <f>W43+X43</f>
        <v>1319</v>
      </c>
      <c r="X44" s="172"/>
      <c r="Y44" s="101"/>
      <c r="Z44" s="171">
        <f>SUM(Z43:AA43)</f>
        <v>42126</v>
      </c>
      <c r="AA44" s="172"/>
      <c r="AB44" s="144"/>
    </row>
    <row r="45" spans="2:17" ht="15" customHeight="1">
      <c r="B45" s="13" t="s">
        <v>13</v>
      </c>
      <c r="C45" s="103">
        <v>1</v>
      </c>
      <c r="D45" s="103">
        <v>0</v>
      </c>
      <c r="E45" s="103">
        <v>0</v>
      </c>
      <c r="F45" s="93">
        <f t="shared" si="6"/>
        <v>0</v>
      </c>
      <c r="G45" s="47" t="s">
        <v>105</v>
      </c>
      <c r="H45" s="68">
        <f>F45-'前年度末'!F45</f>
        <v>0</v>
      </c>
      <c r="I45" s="48" t="s">
        <v>5</v>
      </c>
      <c r="J45" s="34">
        <f t="shared" si="5"/>
      </c>
      <c r="L45" s="173"/>
      <c r="M45" s="175">
        <f>M44+N44</f>
        <v>684</v>
      </c>
      <c r="N45" s="176"/>
      <c r="O45" s="31" t="s">
        <v>181</v>
      </c>
      <c r="P45" s="109"/>
      <c r="Q45" s="50" t="s">
        <v>180</v>
      </c>
    </row>
    <row r="46" spans="2:27" ht="15" customHeight="1" thickBot="1">
      <c r="B46" s="14" t="s">
        <v>14</v>
      </c>
      <c r="C46" s="104">
        <v>3</v>
      </c>
      <c r="D46" s="104">
        <v>1</v>
      </c>
      <c r="E46" s="104">
        <v>2</v>
      </c>
      <c r="F46" s="95">
        <f t="shared" si="6"/>
        <v>3</v>
      </c>
      <c r="G46" s="57" t="s">
        <v>105</v>
      </c>
      <c r="H46" s="73">
        <f>F46-'前年度末'!F46</f>
        <v>1</v>
      </c>
      <c r="I46" s="51" t="s">
        <v>5</v>
      </c>
      <c r="J46" s="34" t="str">
        <f t="shared" si="5"/>
        <v>↑</v>
      </c>
      <c r="L46" s="169" t="s">
        <v>132</v>
      </c>
      <c r="M46" s="105">
        <v>190</v>
      </c>
      <c r="N46" s="107">
        <v>192</v>
      </c>
      <c r="O46" s="58"/>
      <c r="P46" s="110">
        <v>120</v>
      </c>
      <c r="Q46" s="56"/>
      <c r="T46" s="200" t="s">
        <v>175</v>
      </c>
      <c r="U46" s="200"/>
      <c r="V46" s="200"/>
      <c r="W46" s="200"/>
      <c r="X46" s="200"/>
      <c r="Y46" s="200"/>
      <c r="Z46" s="200"/>
      <c r="AA46" s="200"/>
    </row>
    <row r="47" spans="2:27" ht="15" customHeight="1" thickBot="1">
      <c r="B47" s="15" t="s">
        <v>15</v>
      </c>
      <c r="C47" s="96">
        <v>26</v>
      </c>
      <c r="D47" s="96">
        <v>14</v>
      </c>
      <c r="E47" s="96">
        <v>10</v>
      </c>
      <c r="F47" s="97">
        <f t="shared" si="6"/>
        <v>24</v>
      </c>
      <c r="G47" s="61" t="s">
        <v>105</v>
      </c>
      <c r="H47" s="72">
        <f>F47-'前年度末'!F47</f>
        <v>3</v>
      </c>
      <c r="I47" s="60" t="s">
        <v>5</v>
      </c>
      <c r="J47" s="34" t="str">
        <f t="shared" si="5"/>
        <v>↑</v>
      </c>
      <c r="L47" s="173"/>
      <c r="M47" s="175">
        <f>M46+N46</f>
        <v>382</v>
      </c>
      <c r="N47" s="176"/>
      <c r="O47" s="31" t="s">
        <v>181</v>
      </c>
      <c r="P47" s="109"/>
      <c r="Q47" s="50" t="s">
        <v>180</v>
      </c>
      <c r="T47" s="200"/>
      <c r="U47" s="200"/>
      <c r="V47" s="200"/>
      <c r="W47" s="200"/>
      <c r="X47" s="200"/>
      <c r="Y47" s="200"/>
      <c r="Z47" s="200"/>
      <c r="AA47" s="200"/>
    </row>
    <row r="48" spans="12:27" ht="15" customHeight="1">
      <c r="L48" s="169" t="s">
        <v>133</v>
      </c>
      <c r="M48" s="105">
        <v>113</v>
      </c>
      <c r="N48" s="107">
        <v>96</v>
      </c>
      <c r="O48" s="58"/>
      <c r="P48" s="110">
        <v>62</v>
      </c>
      <c r="Q48" s="56"/>
      <c r="T48" s="200"/>
      <c r="U48" s="200"/>
      <c r="V48" s="200"/>
      <c r="W48" s="200"/>
      <c r="X48" s="200"/>
      <c r="Y48" s="200"/>
      <c r="Z48" s="200"/>
      <c r="AA48" s="200"/>
    </row>
    <row r="49" spans="12:27" ht="15" customHeight="1">
      <c r="L49" s="173"/>
      <c r="M49" s="175">
        <f>M48+N48</f>
        <v>209</v>
      </c>
      <c r="N49" s="176"/>
      <c r="O49" s="31" t="s">
        <v>181</v>
      </c>
      <c r="P49" s="109"/>
      <c r="Q49" s="50" t="s">
        <v>180</v>
      </c>
      <c r="T49" s="200"/>
      <c r="U49" s="200"/>
      <c r="V49" s="200"/>
      <c r="W49" s="200"/>
      <c r="X49" s="200"/>
      <c r="Y49" s="200"/>
      <c r="Z49" s="200"/>
      <c r="AA49" s="200"/>
    </row>
    <row r="50" spans="12:17" ht="15" customHeight="1">
      <c r="L50" s="169" t="s">
        <v>135</v>
      </c>
      <c r="M50" s="105">
        <v>402</v>
      </c>
      <c r="N50" s="107">
        <v>380</v>
      </c>
      <c r="O50" s="58"/>
      <c r="P50" s="110">
        <v>221</v>
      </c>
      <c r="Q50" s="56"/>
    </row>
    <row r="51" spans="12:17" ht="15" customHeight="1">
      <c r="L51" s="173"/>
      <c r="M51" s="175">
        <f>M50+N50</f>
        <v>782</v>
      </c>
      <c r="N51" s="176"/>
      <c r="O51" s="31" t="s">
        <v>181</v>
      </c>
      <c r="P51" s="109"/>
      <c r="Q51" s="50" t="s">
        <v>180</v>
      </c>
    </row>
    <row r="52" spans="12:17" ht="15" customHeight="1">
      <c r="L52" s="169" t="s">
        <v>134</v>
      </c>
      <c r="M52" s="98">
        <v>21422</v>
      </c>
      <c r="N52" s="99">
        <v>20704</v>
      </c>
      <c r="O52" s="204">
        <v>16034</v>
      </c>
      <c r="P52" s="205"/>
      <c r="Q52" s="206"/>
    </row>
    <row r="53" spans="12:17" ht="15" customHeight="1" thickBot="1">
      <c r="L53" s="170"/>
      <c r="M53" s="171">
        <f>M52+N52</f>
        <v>42126</v>
      </c>
      <c r="N53" s="172"/>
      <c r="O53" s="62" t="s">
        <v>181</v>
      </c>
      <c r="P53" s="101"/>
      <c r="Q53" s="42" t="s">
        <v>180</v>
      </c>
    </row>
  </sheetData>
  <sheetProtection/>
  <mergeCells count="145">
    <mergeCell ref="O52:Q52"/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L32:L33"/>
    <mergeCell ref="L34:L35"/>
    <mergeCell ref="M37:N37"/>
    <mergeCell ref="M39:N39"/>
    <mergeCell ref="L36:L37"/>
    <mergeCell ref="L38:L39"/>
    <mergeCell ref="M35:N35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horizontalDpi="600" verticalDpi="600" orientation="landscape" paperSize="8" r:id="rId2"/>
  <colBreaks count="1" manualBreakCount="1">
    <brk id="2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="90" zoomScaleNormal="90" zoomScalePageLayoutView="0" workbookViewId="0" topLeftCell="A1">
      <selection activeCell="B1" sqref="B1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63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tr">
        <f>"令和元年５月１日の人口"</f>
        <v>令和元年５月１日の人口</v>
      </c>
      <c r="C1" s="63"/>
      <c r="E1" s="64"/>
      <c r="H1" s="3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03">
        <f>D9+D15</f>
        <v>42136</v>
      </c>
      <c r="E3" s="187"/>
      <c r="F3" s="188"/>
      <c r="G3" s="45" t="s">
        <v>4</v>
      </c>
      <c r="H3" s="66">
        <f>D3-'４月'!D3</f>
        <v>10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1">
        <f>D10+D16</f>
        <v>21437</v>
      </c>
      <c r="E4" s="181"/>
      <c r="F4" s="182"/>
      <c r="G4" s="47" t="s">
        <v>4</v>
      </c>
      <c r="H4" s="67">
        <f>D4-'４月'!D4</f>
        <v>15</v>
      </c>
      <c r="I4" s="48" t="s">
        <v>5</v>
      </c>
      <c r="J4" s="34" t="str">
        <f>IF(H4=0,"",IF(H4&gt;0,"↑","↓"))</f>
        <v>↑</v>
      </c>
      <c r="L4" s="189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2</v>
      </c>
      <c r="C5" s="113"/>
      <c r="D5" s="201">
        <f>D11+D17</f>
        <v>20699</v>
      </c>
      <c r="E5" s="181"/>
      <c r="F5" s="182"/>
      <c r="G5" s="49" t="s">
        <v>4</v>
      </c>
      <c r="H5" s="69">
        <f>D5-'４月'!D5</f>
        <v>-5</v>
      </c>
      <c r="I5" s="50" t="s">
        <v>5</v>
      </c>
      <c r="J5" s="34" t="str">
        <f>IF(H5=0,"",IF(H5&gt;0,"↑","↓"))</f>
        <v>↓</v>
      </c>
      <c r="L5" s="190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95" t="s">
        <v>168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3</v>
      </c>
      <c r="C6" s="115"/>
      <c r="D6" s="202">
        <f>D12+D18</f>
        <v>16039</v>
      </c>
      <c r="E6" s="184"/>
      <c r="F6" s="185"/>
      <c r="G6" s="53" t="s">
        <v>4</v>
      </c>
      <c r="H6" s="70">
        <f>D6-'４月'!D6</f>
        <v>5</v>
      </c>
      <c r="I6" s="54" t="s">
        <v>5</v>
      </c>
      <c r="J6" s="34" t="str">
        <f>IF(H6=0,"",IF(H6&gt;0,"↑","↓"))</f>
        <v>↑</v>
      </c>
      <c r="L6" s="169" t="s">
        <v>112</v>
      </c>
      <c r="M6" s="105">
        <v>133</v>
      </c>
      <c r="N6" s="106">
        <v>131</v>
      </c>
      <c r="O6" s="30"/>
      <c r="P6" s="108">
        <v>83</v>
      </c>
      <c r="Q6" s="56"/>
      <c r="S6" s="139"/>
      <c r="T6" s="29" t="s">
        <v>107</v>
      </c>
      <c r="U6" s="28" t="s">
        <v>108</v>
      </c>
      <c r="V6" s="196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6:28" ht="15" customHeight="1">
      <c r="F7" s="91"/>
      <c r="H7" s="64"/>
      <c r="L7" s="173"/>
      <c r="M7" s="175">
        <f>M6+N6</f>
        <v>264</v>
      </c>
      <c r="N7" s="176"/>
      <c r="O7" s="31" t="s">
        <v>4</v>
      </c>
      <c r="P7" s="109"/>
      <c r="Q7" s="50" t="s">
        <v>5</v>
      </c>
      <c r="S7" s="177" t="s">
        <v>112</v>
      </c>
      <c r="T7" s="105">
        <v>133</v>
      </c>
      <c r="U7" s="106">
        <v>130</v>
      </c>
      <c r="V7" s="108">
        <v>83</v>
      </c>
      <c r="W7" s="105">
        <v>0</v>
      </c>
      <c r="X7" s="106">
        <v>1</v>
      </c>
      <c r="Y7" s="110">
        <v>1</v>
      </c>
      <c r="Z7" s="105">
        <f>T7+W7</f>
        <v>133</v>
      </c>
      <c r="AA7" s="106">
        <f>U7+X7</f>
        <v>131</v>
      </c>
      <c r="AB7" s="140">
        <v>83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9" t="s">
        <v>113</v>
      </c>
      <c r="M8" s="105">
        <v>175</v>
      </c>
      <c r="N8" s="107">
        <v>169</v>
      </c>
      <c r="O8" s="58"/>
      <c r="P8" s="110">
        <v>116</v>
      </c>
      <c r="Q8" s="56"/>
      <c r="S8" s="179"/>
      <c r="T8" s="175">
        <f>T7+U7</f>
        <v>263</v>
      </c>
      <c r="U8" s="176"/>
      <c r="V8" s="109"/>
      <c r="W8" s="175">
        <f>W7+X7</f>
        <v>1</v>
      </c>
      <c r="X8" s="176"/>
      <c r="Y8" s="109"/>
      <c r="Z8" s="175">
        <f>SUM(Z7:AA7)</f>
        <v>264</v>
      </c>
      <c r="AA8" s="176"/>
      <c r="AB8" s="141"/>
      <c r="AD8" s="102"/>
    </row>
    <row r="9" spans="2:28" ht="15" customHeight="1">
      <c r="B9" s="81" t="s">
        <v>0</v>
      </c>
      <c r="C9" s="111"/>
      <c r="D9" s="203">
        <f>D10+D11</f>
        <v>40829</v>
      </c>
      <c r="E9" s="187"/>
      <c r="F9" s="188"/>
      <c r="G9" s="45" t="s">
        <v>4</v>
      </c>
      <c r="H9" s="66">
        <f>D9-'４月'!D9</f>
        <v>22</v>
      </c>
      <c r="I9" s="46" t="s">
        <v>5</v>
      </c>
      <c r="J9" s="34" t="str">
        <f>IF(H9=0,"",IF(H9&gt;0,"↑","↓"))</f>
        <v>↑</v>
      </c>
      <c r="L9" s="173"/>
      <c r="M9" s="175">
        <f>M8+N8</f>
        <v>344</v>
      </c>
      <c r="N9" s="176"/>
      <c r="O9" s="31" t="s">
        <v>4</v>
      </c>
      <c r="P9" s="109"/>
      <c r="Q9" s="50" t="s">
        <v>5</v>
      </c>
      <c r="S9" s="177" t="s">
        <v>113</v>
      </c>
      <c r="T9" s="105">
        <v>175</v>
      </c>
      <c r="U9" s="107">
        <v>169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175</v>
      </c>
      <c r="AA9" s="107">
        <f>U9+X9</f>
        <v>169</v>
      </c>
      <c r="AB9" s="140">
        <v>116</v>
      </c>
    </row>
    <row r="10" spans="2:28" ht="15" customHeight="1">
      <c r="B10" s="112" t="s">
        <v>1</v>
      </c>
      <c r="C10" s="113"/>
      <c r="D10" s="201">
        <v>20727</v>
      </c>
      <c r="E10" s="181"/>
      <c r="F10" s="182"/>
      <c r="G10" s="47" t="s">
        <v>4</v>
      </c>
      <c r="H10" s="67">
        <f>D10-'４月'!D10</f>
        <v>28</v>
      </c>
      <c r="I10" s="48" t="s">
        <v>5</v>
      </c>
      <c r="J10" s="34" t="str">
        <f>IF(H10=0,"",IF(H10&gt;0,"↑","↓"))</f>
        <v>↑</v>
      </c>
      <c r="L10" s="169" t="s">
        <v>114</v>
      </c>
      <c r="M10" s="105">
        <v>1554</v>
      </c>
      <c r="N10" s="107">
        <v>1526</v>
      </c>
      <c r="O10" s="58"/>
      <c r="P10" s="110">
        <v>1132</v>
      </c>
      <c r="Q10" s="56"/>
      <c r="S10" s="179"/>
      <c r="T10" s="175">
        <f>T9+U9</f>
        <v>344</v>
      </c>
      <c r="U10" s="176"/>
      <c r="V10" s="109"/>
      <c r="W10" s="175">
        <f>W9+X9</f>
        <v>0</v>
      </c>
      <c r="X10" s="176"/>
      <c r="Y10" s="109"/>
      <c r="Z10" s="175">
        <f>SUM(Z9:AA9)</f>
        <v>344</v>
      </c>
      <c r="AA10" s="176"/>
      <c r="AB10" s="141"/>
    </row>
    <row r="11" spans="2:28" ht="15" customHeight="1">
      <c r="B11" s="112" t="s">
        <v>2</v>
      </c>
      <c r="C11" s="113"/>
      <c r="D11" s="201">
        <v>20102</v>
      </c>
      <c r="E11" s="181"/>
      <c r="F11" s="182"/>
      <c r="G11" s="47" t="s">
        <v>4</v>
      </c>
      <c r="H11" s="69">
        <f>D11-'４月'!D11</f>
        <v>-6</v>
      </c>
      <c r="I11" s="48" t="s">
        <v>5</v>
      </c>
      <c r="J11" s="34" t="str">
        <f>IF(H11=0,"",IF(H11&gt;0,"↑","↓"))</f>
        <v>↓</v>
      </c>
      <c r="L11" s="173"/>
      <c r="M11" s="175">
        <f>M10+N10</f>
        <v>3080</v>
      </c>
      <c r="N11" s="176"/>
      <c r="O11" s="31" t="s">
        <v>4</v>
      </c>
      <c r="P11" s="109"/>
      <c r="Q11" s="50" t="s">
        <v>5</v>
      </c>
      <c r="S11" s="177" t="s">
        <v>114</v>
      </c>
      <c r="T11" s="105">
        <v>1540</v>
      </c>
      <c r="U11" s="107">
        <v>1514</v>
      </c>
      <c r="V11" s="110">
        <v>1116</v>
      </c>
      <c r="W11" s="105">
        <v>14</v>
      </c>
      <c r="X11" s="107">
        <v>12</v>
      </c>
      <c r="Y11" s="110">
        <v>21</v>
      </c>
      <c r="Z11" s="105">
        <f>T11+W11</f>
        <v>1554</v>
      </c>
      <c r="AA11" s="107">
        <f>U11+X11</f>
        <v>1526</v>
      </c>
      <c r="AB11" s="140">
        <v>1132</v>
      </c>
    </row>
    <row r="12" spans="2:28" ht="15" customHeight="1" thickBot="1">
      <c r="B12" s="114" t="s">
        <v>3</v>
      </c>
      <c r="C12" s="115"/>
      <c r="D12" s="202">
        <v>15206</v>
      </c>
      <c r="E12" s="184"/>
      <c r="F12" s="185"/>
      <c r="G12" s="53" t="s">
        <v>4</v>
      </c>
      <c r="H12" s="70">
        <f>D12-'４月'!D12</f>
        <v>27</v>
      </c>
      <c r="I12" s="54" t="s">
        <v>5</v>
      </c>
      <c r="J12" s="34" t="str">
        <f>IF(H12=0,"",IF(H12&gt;0,"↑","↓"))</f>
        <v>↑</v>
      </c>
      <c r="L12" s="169" t="s">
        <v>115</v>
      </c>
      <c r="M12" s="105">
        <v>2447</v>
      </c>
      <c r="N12" s="107">
        <v>2341</v>
      </c>
      <c r="O12" s="58"/>
      <c r="P12" s="110">
        <v>1744</v>
      </c>
      <c r="Q12" s="56"/>
      <c r="S12" s="179"/>
      <c r="T12" s="175">
        <f>T11+U11</f>
        <v>3054</v>
      </c>
      <c r="U12" s="176"/>
      <c r="V12" s="109"/>
      <c r="W12" s="175">
        <f>W11+X11</f>
        <v>26</v>
      </c>
      <c r="X12" s="176"/>
      <c r="Y12" s="109"/>
      <c r="Z12" s="175">
        <f>SUM(Z11:AA11)</f>
        <v>3080</v>
      </c>
      <c r="AA12" s="176"/>
      <c r="AB12" s="141"/>
    </row>
    <row r="13" spans="6:28" ht="15" customHeight="1">
      <c r="F13" s="91"/>
      <c r="H13" s="64"/>
      <c r="L13" s="173"/>
      <c r="M13" s="175">
        <f>M12+N12</f>
        <v>4788</v>
      </c>
      <c r="N13" s="176"/>
      <c r="O13" s="31" t="s">
        <v>4</v>
      </c>
      <c r="P13" s="109"/>
      <c r="Q13" s="50" t="s">
        <v>5</v>
      </c>
      <c r="S13" s="177" t="s">
        <v>115</v>
      </c>
      <c r="T13" s="105">
        <v>2429</v>
      </c>
      <c r="U13" s="107">
        <v>2325</v>
      </c>
      <c r="V13" s="110">
        <v>1719</v>
      </c>
      <c r="W13" s="105">
        <v>36</v>
      </c>
      <c r="X13" s="107">
        <v>40</v>
      </c>
      <c r="Y13" s="110">
        <v>59</v>
      </c>
      <c r="Z13" s="105">
        <f>T13+W13</f>
        <v>2465</v>
      </c>
      <c r="AA13" s="107">
        <f>U13+X13</f>
        <v>2365</v>
      </c>
      <c r="AB13" s="140">
        <v>1764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9" t="s">
        <v>116</v>
      </c>
      <c r="M14" s="105">
        <v>748</v>
      </c>
      <c r="N14" s="107">
        <v>728</v>
      </c>
      <c r="O14" s="58"/>
      <c r="P14" s="110">
        <v>572</v>
      </c>
      <c r="Q14" s="56"/>
      <c r="S14" s="179"/>
      <c r="T14" s="175">
        <f>T13+U13</f>
        <v>4754</v>
      </c>
      <c r="U14" s="176"/>
      <c r="V14" s="109"/>
      <c r="W14" s="175">
        <f>W13+X13</f>
        <v>76</v>
      </c>
      <c r="X14" s="176"/>
      <c r="Y14" s="109"/>
      <c r="Z14" s="175">
        <f>SUM(Z13:AA13)</f>
        <v>4830</v>
      </c>
      <c r="AA14" s="176"/>
      <c r="AB14" s="141"/>
    </row>
    <row r="15" spans="2:28" ht="15" customHeight="1">
      <c r="B15" s="81" t="s">
        <v>0</v>
      </c>
      <c r="C15" s="111"/>
      <c r="D15" s="203">
        <f>D16+D17</f>
        <v>1307</v>
      </c>
      <c r="E15" s="187"/>
      <c r="F15" s="188"/>
      <c r="G15" s="45" t="s">
        <v>4</v>
      </c>
      <c r="H15" s="66">
        <f>D15-'４月'!D15</f>
        <v>-12</v>
      </c>
      <c r="I15" s="46" t="s">
        <v>5</v>
      </c>
      <c r="J15" s="34" t="str">
        <f>IF(H15=0,"",IF(H15&gt;0,"↑","↓"))</f>
        <v>↓</v>
      </c>
      <c r="L15" s="173"/>
      <c r="M15" s="175">
        <f>M14+N14</f>
        <v>1476</v>
      </c>
      <c r="N15" s="176"/>
      <c r="O15" s="31" t="s">
        <v>4</v>
      </c>
      <c r="P15" s="109"/>
      <c r="Q15" s="50" t="s">
        <v>5</v>
      </c>
      <c r="S15" s="177" t="s">
        <v>116</v>
      </c>
      <c r="T15" s="105">
        <v>466</v>
      </c>
      <c r="U15" s="107">
        <v>454</v>
      </c>
      <c r="V15" s="110">
        <v>350</v>
      </c>
      <c r="W15" s="105">
        <v>7</v>
      </c>
      <c r="X15" s="107">
        <v>7</v>
      </c>
      <c r="Y15" s="110">
        <v>7</v>
      </c>
      <c r="Z15" s="105">
        <f>T15+W15</f>
        <v>473</v>
      </c>
      <c r="AA15" s="107">
        <f>U15+X15</f>
        <v>461</v>
      </c>
      <c r="AB15" s="142">
        <v>354</v>
      </c>
    </row>
    <row r="16" spans="2:28" ht="15" customHeight="1">
      <c r="B16" s="112" t="s">
        <v>1</v>
      </c>
      <c r="C16" s="113"/>
      <c r="D16" s="201">
        <v>710</v>
      </c>
      <c r="E16" s="181"/>
      <c r="F16" s="182"/>
      <c r="G16" s="47" t="s">
        <v>4</v>
      </c>
      <c r="H16" s="67">
        <f>D16-'４月'!D16</f>
        <v>-13</v>
      </c>
      <c r="I16" s="48" t="s">
        <v>5</v>
      </c>
      <c r="J16" s="34" t="str">
        <f>IF(H16=0,"",IF(H16&gt;0,"↑","↓"))</f>
        <v>↓</v>
      </c>
      <c r="L16" s="169" t="s">
        <v>117</v>
      </c>
      <c r="M16" s="105">
        <v>2734</v>
      </c>
      <c r="N16" s="107">
        <v>2619</v>
      </c>
      <c r="O16" s="58"/>
      <c r="P16" s="110">
        <v>2070</v>
      </c>
      <c r="Q16" s="56"/>
      <c r="S16" s="179"/>
      <c r="T16" s="175">
        <f>T15+U15</f>
        <v>920</v>
      </c>
      <c r="U16" s="176"/>
      <c r="V16" s="109"/>
      <c r="W16" s="175">
        <f>W15+X15</f>
        <v>14</v>
      </c>
      <c r="X16" s="176"/>
      <c r="Y16" s="109"/>
      <c r="Z16" s="175">
        <f>SUM(Z15:AA15)</f>
        <v>934</v>
      </c>
      <c r="AA16" s="176"/>
      <c r="AB16" s="141"/>
    </row>
    <row r="17" spans="2:28" ht="15" customHeight="1">
      <c r="B17" s="112" t="s">
        <v>2</v>
      </c>
      <c r="C17" s="113"/>
      <c r="D17" s="201">
        <v>597</v>
      </c>
      <c r="E17" s="181"/>
      <c r="F17" s="182"/>
      <c r="G17" s="47" t="s">
        <v>4</v>
      </c>
      <c r="H17" s="69">
        <f>D17-'４月'!D17</f>
        <v>1</v>
      </c>
      <c r="I17" s="48" t="s">
        <v>5</v>
      </c>
      <c r="J17" s="34" t="str">
        <f>IF(H17=0,"",IF(H17&gt;0,"↑","↓"))</f>
        <v>↑</v>
      </c>
      <c r="L17" s="173"/>
      <c r="M17" s="175">
        <f>M16+N16</f>
        <v>5353</v>
      </c>
      <c r="N17" s="176"/>
      <c r="O17" s="31" t="s">
        <v>4</v>
      </c>
      <c r="P17" s="109"/>
      <c r="Q17" s="50" t="s">
        <v>5</v>
      </c>
      <c r="S17" s="177" t="s">
        <v>176</v>
      </c>
      <c r="T17" s="105">
        <v>1723</v>
      </c>
      <c r="U17" s="107">
        <v>1550</v>
      </c>
      <c r="V17" s="110">
        <v>1305</v>
      </c>
      <c r="W17" s="105">
        <v>9</v>
      </c>
      <c r="X17" s="107">
        <v>23</v>
      </c>
      <c r="Y17" s="110">
        <v>24</v>
      </c>
      <c r="Z17" s="105">
        <f>T17+W17</f>
        <v>1732</v>
      </c>
      <c r="AA17" s="107">
        <f>U17+X17</f>
        <v>1573</v>
      </c>
      <c r="AB17" s="142">
        <v>1314</v>
      </c>
    </row>
    <row r="18" spans="2:28" ht="15" customHeight="1" thickBot="1">
      <c r="B18" s="114" t="s">
        <v>3</v>
      </c>
      <c r="C18" s="115"/>
      <c r="D18" s="202">
        <v>833</v>
      </c>
      <c r="E18" s="184"/>
      <c r="F18" s="185"/>
      <c r="G18" s="53" t="s">
        <v>4</v>
      </c>
      <c r="H18" s="70">
        <f>D18-'４月'!D18</f>
        <v>-22</v>
      </c>
      <c r="I18" s="54" t="s">
        <v>5</v>
      </c>
      <c r="J18" s="34" t="str">
        <f>IF(H18=0,"",IF(H18&gt;0,"↑","↓"))</f>
        <v>↓</v>
      </c>
      <c r="L18" s="169" t="s">
        <v>118</v>
      </c>
      <c r="M18" s="105">
        <v>2997</v>
      </c>
      <c r="N18" s="107">
        <v>2867</v>
      </c>
      <c r="O18" s="58"/>
      <c r="P18" s="110">
        <v>2332</v>
      </c>
      <c r="Q18" s="56"/>
      <c r="S18" s="179"/>
      <c r="T18" s="175">
        <f>T17+U17</f>
        <v>3273</v>
      </c>
      <c r="U18" s="176"/>
      <c r="V18" s="109"/>
      <c r="W18" s="175">
        <f>W17+X17</f>
        <v>32</v>
      </c>
      <c r="X18" s="176"/>
      <c r="Y18" s="109"/>
      <c r="Z18" s="175">
        <f>SUM(Z17:AA17)</f>
        <v>3305</v>
      </c>
      <c r="AA18" s="176"/>
      <c r="AB18" s="141"/>
    </row>
    <row r="19" spans="8:28" ht="15" customHeight="1">
      <c r="H19" s="34"/>
      <c r="K19" s="63"/>
      <c r="L19" s="173"/>
      <c r="M19" s="175">
        <f>M18+N18</f>
        <v>5864</v>
      </c>
      <c r="N19" s="176"/>
      <c r="O19" s="31" t="s">
        <v>4</v>
      </c>
      <c r="P19" s="109"/>
      <c r="Q19" s="50" t="s">
        <v>5</v>
      </c>
      <c r="S19" s="177" t="s">
        <v>177</v>
      </c>
      <c r="T19" s="105">
        <v>4768</v>
      </c>
      <c r="U19" s="107">
        <v>4672</v>
      </c>
      <c r="V19" s="110">
        <v>3575</v>
      </c>
      <c r="W19" s="105">
        <v>185</v>
      </c>
      <c r="X19" s="107">
        <v>126</v>
      </c>
      <c r="Y19" s="110">
        <v>194</v>
      </c>
      <c r="Z19" s="105">
        <f>T19+W19</f>
        <v>4953</v>
      </c>
      <c r="AA19" s="107">
        <f>U19+X19</f>
        <v>4798</v>
      </c>
      <c r="AB19" s="142">
        <v>3736</v>
      </c>
    </row>
    <row r="20" spans="2:28" ht="15" customHeight="1">
      <c r="B20" s="85" t="s">
        <v>7</v>
      </c>
      <c r="C20" s="44"/>
      <c r="L20" s="169" t="s">
        <v>119</v>
      </c>
      <c r="M20" s="105">
        <v>74</v>
      </c>
      <c r="N20" s="107">
        <v>85</v>
      </c>
      <c r="O20" s="58"/>
      <c r="P20" s="110">
        <v>50</v>
      </c>
      <c r="Q20" s="56"/>
      <c r="S20" s="179"/>
      <c r="T20" s="175">
        <f>T19+U19</f>
        <v>9440</v>
      </c>
      <c r="U20" s="176"/>
      <c r="V20" s="109"/>
      <c r="W20" s="175">
        <f>W19+X19</f>
        <v>311</v>
      </c>
      <c r="X20" s="176"/>
      <c r="Y20" s="109"/>
      <c r="Z20" s="175">
        <f>SUM(Z19:AA19)</f>
        <v>9751</v>
      </c>
      <c r="AA20" s="176"/>
      <c r="AB20" s="141"/>
    </row>
    <row r="21" spans="3:28" ht="15" customHeight="1" thickBot="1">
      <c r="C21" s="44"/>
      <c r="L21" s="173"/>
      <c r="M21" s="175">
        <f>M20+N20</f>
        <v>159</v>
      </c>
      <c r="N21" s="176"/>
      <c r="O21" s="31" t="s">
        <v>4</v>
      </c>
      <c r="P21" s="109"/>
      <c r="Q21" s="50" t="s">
        <v>5</v>
      </c>
      <c r="S21" s="177" t="s">
        <v>120</v>
      </c>
      <c r="T21" s="105">
        <v>1442</v>
      </c>
      <c r="U21" s="107">
        <v>1366</v>
      </c>
      <c r="V21" s="110">
        <v>1062</v>
      </c>
      <c r="W21" s="105">
        <v>48</v>
      </c>
      <c r="X21" s="107">
        <v>62</v>
      </c>
      <c r="Y21" s="110">
        <v>79</v>
      </c>
      <c r="Z21" s="105">
        <f>T21+W21</f>
        <v>1490</v>
      </c>
      <c r="AA21" s="107">
        <f>U21+X21</f>
        <v>1428</v>
      </c>
      <c r="AB21" s="142">
        <v>1129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9" t="s">
        <v>120</v>
      </c>
      <c r="M22" s="105">
        <v>1483</v>
      </c>
      <c r="N22" s="107">
        <v>1426</v>
      </c>
      <c r="O22" s="58"/>
      <c r="P22" s="110">
        <v>1126</v>
      </c>
      <c r="Q22" s="56"/>
      <c r="S22" s="179"/>
      <c r="T22" s="175">
        <f>T21+U21</f>
        <v>2808</v>
      </c>
      <c r="U22" s="176"/>
      <c r="V22" s="109"/>
      <c r="W22" s="175">
        <f>W21+X21</f>
        <v>110</v>
      </c>
      <c r="X22" s="176"/>
      <c r="Y22" s="109"/>
      <c r="Z22" s="175">
        <f>SUM(Z21:AA21)</f>
        <v>2918</v>
      </c>
      <c r="AA22" s="176"/>
      <c r="AB22" s="141"/>
    </row>
    <row r="23" spans="2:28" ht="15" customHeight="1">
      <c r="B23" s="13" t="s">
        <v>9</v>
      </c>
      <c r="C23" s="92">
        <f>C32+C41</f>
        <v>0</v>
      </c>
      <c r="D23" s="92">
        <f>D32+D41</f>
        <v>18</v>
      </c>
      <c r="E23" s="92">
        <f>E32+E41</f>
        <v>19</v>
      </c>
      <c r="F23" s="92">
        <f>F32+F41</f>
        <v>37</v>
      </c>
      <c r="G23" s="47" t="s">
        <v>105</v>
      </c>
      <c r="H23" s="68">
        <f>F23-'４月'!F23</f>
        <v>11</v>
      </c>
      <c r="I23" s="48" t="s">
        <v>106</v>
      </c>
      <c r="J23" s="34" t="str">
        <f aca="true" t="shared" si="0" ref="J23:J29">IF(H23=0,"",IF(H23&gt;0,"↑","↓"))</f>
        <v>↑</v>
      </c>
      <c r="L23" s="173"/>
      <c r="M23" s="175">
        <f>M22+N22</f>
        <v>2909</v>
      </c>
      <c r="N23" s="176"/>
      <c r="O23" s="31" t="s">
        <v>4</v>
      </c>
      <c r="P23" s="109"/>
      <c r="Q23" s="50" t="s">
        <v>5</v>
      </c>
      <c r="S23" s="177" t="s">
        <v>121</v>
      </c>
      <c r="T23" s="105">
        <v>456</v>
      </c>
      <c r="U23" s="107">
        <v>446</v>
      </c>
      <c r="V23" s="110">
        <v>285</v>
      </c>
      <c r="W23" s="105">
        <v>1</v>
      </c>
      <c r="X23" s="107">
        <v>1</v>
      </c>
      <c r="Y23" s="110">
        <v>2</v>
      </c>
      <c r="Z23" s="105">
        <f>T23+W23</f>
        <v>457</v>
      </c>
      <c r="AA23" s="107">
        <f>U23+X23</f>
        <v>447</v>
      </c>
      <c r="AB23" s="142">
        <v>285</v>
      </c>
    </row>
    <row r="24" spans="2:28" ht="15" customHeight="1">
      <c r="B24" s="13" t="s">
        <v>10</v>
      </c>
      <c r="C24" s="92">
        <f aca="true" t="shared" si="1" ref="C24:F28">C33+C42</f>
        <v>4</v>
      </c>
      <c r="D24" s="92">
        <f t="shared" si="1"/>
        <v>12</v>
      </c>
      <c r="E24" s="92">
        <f t="shared" si="1"/>
        <v>9</v>
      </c>
      <c r="F24" s="92">
        <f t="shared" si="1"/>
        <v>21</v>
      </c>
      <c r="G24" s="47" t="s">
        <v>105</v>
      </c>
      <c r="H24" s="68">
        <f>F24-'４月'!F24</f>
        <v>2</v>
      </c>
      <c r="I24" s="48" t="s">
        <v>106</v>
      </c>
      <c r="J24" s="34" t="str">
        <f t="shared" si="0"/>
        <v>↑</v>
      </c>
      <c r="L24" s="169" t="s">
        <v>121</v>
      </c>
      <c r="M24" s="105">
        <v>454</v>
      </c>
      <c r="N24" s="107">
        <v>445</v>
      </c>
      <c r="O24" s="58"/>
      <c r="P24" s="110">
        <v>283</v>
      </c>
      <c r="Q24" s="56"/>
      <c r="S24" s="179"/>
      <c r="T24" s="175">
        <f>T23+U23</f>
        <v>902</v>
      </c>
      <c r="U24" s="176"/>
      <c r="V24" s="109"/>
      <c r="W24" s="175">
        <f>W23+X23</f>
        <v>2</v>
      </c>
      <c r="X24" s="176"/>
      <c r="Y24" s="109"/>
      <c r="Z24" s="175">
        <f>SUM(Z23:AA23)</f>
        <v>904</v>
      </c>
      <c r="AA24" s="176"/>
      <c r="AB24" s="141"/>
    </row>
    <row r="25" spans="2:28" ht="15" customHeight="1">
      <c r="B25" s="13" t="s">
        <v>11</v>
      </c>
      <c r="C25" s="92">
        <f t="shared" si="1"/>
        <v>107</v>
      </c>
      <c r="D25" s="92">
        <f t="shared" si="1"/>
        <v>116</v>
      </c>
      <c r="E25" s="92">
        <f t="shared" si="1"/>
        <v>78</v>
      </c>
      <c r="F25" s="92">
        <f t="shared" si="1"/>
        <v>194</v>
      </c>
      <c r="G25" s="47" t="s">
        <v>105</v>
      </c>
      <c r="H25" s="68">
        <f>F25-'４月'!F25</f>
        <v>-122</v>
      </c>
      <c r="I25" s="48" t="s">
        <v>106</v>
      </c>
      <c r="J25" s="34" t="str">
        <f t="shared" si="0"/>
        <v>↓</v>
      </c>
      <c r="L25" s="173"/>
      <c r="M25" s="175">
        <f>M24+N24</f>
        <v>899</v>
      </c>
      <c r="N25" s="176"/>
      <c r="O25" s="31" t="s">
        <v>4</v>
      </c>
      <c r="P25" s="109"/>
      <c r="Q25" s="50" t="s">
        <v>5</v>
      </c>
      <c r="S25" s="177" t="s">
        <v>122</v>
      </c>
      <c r="T25" s="105">
        <v>1960</v>
      </c>
      <c r="U25" s="107">
        <v>1831</v>
      </c>
      <c r="V25" s="110">
        <v>1664</v>
      </c>
      <c r="W25" s="105">
        <v>196</v>
      </c>
      <c r="X25" s="107">
        <v>104</v>
      </c>
      <c r="Y25" s="110">
        <v>258</v>
      </c>
      <c r="Z25" s="105">
        <f>T25+W25</f>
        <v>2156</v>
      </c>
      <c r="AA25" s="107">
        <f>U25+X25</f>
        <v>1935</v>
      </c>
      <c r="AB25" s="142">
        <v>1904</v>
      </c>
    </row>
    <row r="26" spans="2:28" ht="15" customHeight="1">
      <c r="B26" s="13" t="s">
        <v>12</v>
      </c>
      <c r="C26" s="92">
        <f t="shared" si="1"/>
        <v>98</v>
      </c>
      <c r="D26" s="92">
        <f t="shared" si="1"/>
        <v>105</v>
      </c>
      <c r="E26" s="92">
        <f t="shared" si="1"/>
        <v>93</v>
      </c>
      <c r="F26" s="92">
        <f t="shared" si="1"/>
        <v>198</v>
      </c>
      <c r="G26" s="47" t="s">
        <v>105</v>
      </c>
      <c r="H26" s="68">
        <f>F26-'４月'!F26</f>
        <v>-51</v>
      </c>
      <c r="I26" s="48" t="s">
        <v>106</v>
      </c>
      <c r="J26" s="34" t="str">
        <f t="shared" si="0"/>
        <v>↓</v>
      </c>
      <c r="L26" s="169" t="s">
        <v>122</v>
      </c>
      <c r="M26" s="105">
        <v>2055</v>
      </c>
      <c r="N26" s="107">
        <v>1809</v>
      </c>
      <c r="O26" s="58"/>
      <c r="P26" s="110">
        <v>1806</v>
      </c>
      <c r="Q26" s="56"/>
      <c r="S26" s="179"/>
      <c r="T26" s="175">
        <f>T25+U25</f>
        <v>3791</v>
      </c>
      <c r="U26" s="176"/>
      <c r="V26" s="109"/>
      <c r="W26" s="175">
        <f>W25+X25</f>
        <v>300</v>
      </c>
      <c r="X26" s="176"/>
      <c r="Y26" s="109"/>
      <c r="Z26" s="175">
        <f>SUM(Z25:AA25)</f>
        <v>4091</v>
      </c>
      <c r="AA26" s="176"/>
      <c r="AB26" s="141"/>
    </row>
    <row r="27" spans="2:28" ht="15" customHeight="1">
      <c r="B27" s="13" t="s">
        <v>13</v>
      </c>
      <c r="C27" s="92">
        <f t="shared" si="1"/>
        <v>16</v>
      </c>
      <c r="D27" s="92">
        <f t="shared" si="1"/>
        <v>2</v>
      </c>
      <c r="E27" s="92">
        <f t="shared" si="1"/>
        <v>1</v>
      </c>
      <c r="F27" s="92">
        <f t="shared" si="1"/>
        <v>3</v>
      </c>
      <c r="G27" s="47" t="s">
        <v>105</v>
      </c>
      <c r="H27" s="68">
        <f>F27-'４月'!F27</f>
        <v>2</v>
      </c>
      <c r="I27" s="48" t="s">
        <v>106</v>
      </c>
      <c r="J27" s="34" t="str">
        <f t="shared" si="0"/>
        <v>↑</v>
      </c>
      <c r="L27" s="173"/>
      <c r="M27" s="175">
        <f>M26+N26</f>
        <v>3864</v>
      </c>
      <c r="N27" s="176"/>
      <c r="O27" s="31" t="s">
        <v>4</v>
      </c>
      <c r="P27" s="109"/>
      <c r="Q27" s="50" t="s">
        <v>5</v>
      </c>
      <c r="S27" s="177" t="s">
        <v>155</v>
      </c>
      <c r="T27" s="105">
        <v>2755</v>
      </c>
      <c r="U27" s="107">
        <v>2769</v>
      </c>
      <c r="V27" s="110">
        <v>2046</v>
      </c>
      <c r="W27" s="105">
        <v>46</v>
      </c>
      <c r="X27" s="107">
        <v>106</v>
      </c>
      <c r="Y27" s="110">
        <v>116</v>
      </c>
      <c r="Z27" s="105">
        <f>T27+W27</f>
        <v>2801</v>
      </c>
      <c r="AA27" s="107">
        <f>U27+X27</f>
        <v>2875</v>
      </c>
      <c r="AB27" s="142">
        <v>2143</v>
      </c>
    </row>
    <row r="28" spans="2:28" ht="15" customHeight="1" thickBot="1">
      <c r="B28" s="14" t="s">
        <v>14</v>
      </c>
      <c r="C28" s="94">
        <f t="shared" si="1"/>
        <v>16</v>
      </c>
      <c r="D28" s="94">
        <f t="shared" si="1"/>
        <v>4</v>
      </c>
      <c r="E28" s="94">
        <f t="shared" si="1"/>
        <v>1</v>
      </c>
      <c r="F28" s="94">
        <f t="shared" si="1"/>
        <v>5</v>
      </c>
      <c r="G28" s="57" t="s">
        <v>105</v>
      </c>
      <c r="H28" s="71">
        <f>F28-'４月'!F28</f>
        <v>2</v>
      </c>
      <c r="I28" s="51" t="s">
        <v>106</v>
      </c>
      <c r="J28" s="34" t="str">
        <f t="shared" si="0"/>
        <v>↑</v>
      </c>
      <c r="L28" s="169" t="s">
        <v>123</v>
      </c>
      <c r="M28" s="105">
        <v>334</v>
      </c>
      <c r="N28" s="107">
        <v>312</v>
      </c>
      <c r="O28" s="58"/>
      <c r="P28" s="110">
        <v>286</v>
      </c>
      <c r="Q28" s="56"/>
      <c r="S28" s="179"/>
      <c r="T28" s="175">
        <f>T27+U27</f>
        <v>5524</v>
      </c>
      <c r="U28" s="176"/>
      <c r="V28" s="109"/>
      <c r="W28" s="175">
        <f>W27+X27</f>
        <v>152</v>
      </c>
      <c r="X28" s="176"/>
      <c r="Y28" s="109"/>
      <c r="Z28" s="175">
        <f>SUM(Z27:AA27)</f>
        <v>5676</v>
      </c>
      <c r="AA28" s="176"/>
      <c r="AB28" s="141"/>
    </row>
    <row r="29" spans="2:28" ht="15" customHeight="1" thickBot="1">
      <c r="B29" s="15" t="s">
        <v>15</v>
      </c>
      <c r="C29" s="96">
        <f>C38+C47</f>
        <v>5</v>
      </c>
      <c r="D29" s="96">
        <f>D38+D47</f>
        <v>15</v>
      </c>
      <c r="E29" s="96">
        <f>E38+E47</f>
        <v>-5</v>
      </c>
      <c r="F29" s="96">
        <f>F38+F47</f>
        <v>10</v>
      </c>
      <c r="G29" s="59" t="s">
        <v>105</v>
      </c>
      <c r="H29" s="72">
        <f>F29-'４月'!F29</f>
        <v>-62</v>
      </c>
      <c r="I29" s="60" t="s">
        <v>106</v>
      </c>
      <c r="J29" s="34" t="str">
        <f t="shared" si="0"/>
        <v>↓</v>
      </c>
      <c r="L29" s="173"/>
      <c r="M29" s="175">
        <f>M28+N28</f>
        <v>646</v>
      </c>
      <c r="N29" s="176"/>
      <c r="O29" s="31" t="s">
        <v>4</v>
      </c>
      <c r="P29" s="145"/>
      <c r="Q29" s="50" t="s">
        <v>5</v>
      </c>
      <c r="S29" s="177" t="s">
        <v>127</v>
      </c>
      <c r="T29" s="105">
        <v>1023</v>
      </c>
      <c r="U29" s="107">
        <v>1025</v>
      </c>
      <c r="V29" s="110">
        <v>672</v>
      </c>
      <c r="W29" s="105">
        <v>4</v>
      </c>
      <c r="X29" s="107">
        <v>4</v>
      </c>
      <c r="Y29" s="110">
        <v>8</v>
      </c>
      <c r="Z29" s="105">
        <f>T29+W29</f>
        <v>1027</v>
      </c>
      <c r="AA29" s="107">
        <f>U29+X29</f>
        <v>1029</v>
      </c>
      <c r="AB29" s="142">
        <v>677</v>
      </c>
    </row>
    <row r="30" spans="2:28" ht="15" customHeight="1" thickBot="1">
      <c r="B30" s="10"/>
      <c r="C30" s="44"/>
      <c r="L30" s="169" t="s">
        <v>124</v>
      </c>
      <c r="M30" s="105">
        <v>1169</v>
      </c>
      <c r="N30" s="107">
        <v>1190</v>
      </c>
      <c r="O30" s="58"/>
      <c r="P30" s="110">
        <v>959</v>
      </c>
      <c r="Q30" s="56"/>
      <c r="S30" s="179"/>
      <c r="T30" s="175">
        <f>T29+U29</f>
        <v>2048</v>
      </c>
      <c r="U30" s="176"/>
      <c r="V30" s="109"/>
      <c r="W30" s="175">
        <f>W29+X29</f>
        <v>8</v>
      </c>
      <c r="X30" s="176"/>
      <c r="Y30" s="109"/>
      <c r="Z30" s="175">
        <f>SUM(Z29:AA29)</f>
        <v>2056</v>
      </c>
      <c r="AA30" s="176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3"/>
      <c r="M31" s="175">
        <f>M30+N30</f>
        <v>2359</v>
      </c>
      <c r="N31" s="176"/>
      <c r="O31" s="31" t="s">
        <v>4</v>
      </c>
      <c r="P31" s="109"/>
      <c r="Q31" s="50" t="s">
        <v>5</v>
      </c>
      <c r="S31" s="177" t="s">
        <v>128</v>
      </c>
      <c r="T31" s="105">
        <v>146</v>
      </c>
      <c r="U31" s="107">
        <v>138</v>
      </c>
      <c r="V31" s="110">
        <v>92</v>
      </c>
      <c r="W31" s="105">
        <v>0</v>
      </c>
      <c r="X31" s="107">
        <v>0</v>
      </c>
      <c r="Y31" s="110">
        <v>0</v>
      </c>
      <c r="Z31" s="105">
        <f>T31+W31</f>
        <v>146</v>
      </c>
      <c r="AA31" s="107">
        <f>U31+X31</f>
        <v>138</v>
      </c>
      <c r="AB31" s="142">
        <v>92</v>
      </c>
    </row>
    <row r="32" spans="2:28" ht="15" customHeight="1">
      <c r="B32" s="13" t="s">
        <v>9</v>
      </c>
      <c r="C32" s="103">
        <v>0</v>
      </c>
      <c r="D32" s="103">
        <v>18</v>
      </c>
      <c r="E32" s="103">
        <v>19</v>
      </c>
      <c r="F32" s="93">
        <f>SUM(D32:E32)</f>
        <v>37</v>
      </c>
      <c r="G32" s="47" t="s">
        <v>105</v>
      </c>
      <c r="H32" s="68">
        <f>F32-'４月'!F32</f>
        <v>11</v>
      </c>
      <c r="I32" s="48" t="s">
        <v>183</v>
      </c>
      <c r="J32" s="34" t="str">
        <f aca="true" t="shared" si="2" ref="J32:J38">IF(H32=0,"",IF(H32&gt;0,"↑","↓"))</f>
        <v>↑</v>
      </c>
      <c r="L32" s="169" t="s">
        <v>125</v>
      </c>
      <c r="M32" s="105">
        <v>1268</v>
      </c>
      <c r="N32" s="107">
        <v>1320</v>
      </c>
      <c r="O32" s="58"/>
      <c r="P32" s="110">
        <v>912</v>
      </c>
      <c r="Q32" s="56"/>
      <c r="S32" s="179"/>
      <c r="T32" s="175">
        <f>T31+U31</f>
        <v>284</v>
      </c>
      <c r="U32" s="176"/>
      <c r="V32" s="109"/>
      <c r="W32" s="175">
        <f>W31+X31</f>
        <v>0</v>
      </c>
      <c r="X32" s="176"/>
      <c r="Y32" s="109"/>
      <c r="Z32" s="175">
        <f>SUM(Z31:AA31)</f>
        <v>284</v>
      </c>
      <c r="AA32" s="176"/>
      <c r="AB32" s="141"/>
    </row>
    <row r="33" spans="2:28" ht="15" customHeight="1">
      <c r="B33" s="13" t="s">
        <v>10</v>
      </c>
      <c r="C33" s="103">
        <v>4</v>
      </c>
      <c r="D33" s="103">
        <v>12</v>
      </c>
      <c r="E33" s="103">
        <v>9</v>
      </c>
      <c r="F33" s="93">
        <f aca="true" t="shared" si="3" ref="F33:F38">SUM(D33:E33)</f>
        <v>21</v>
      </c>
      <c r="G33" s="47" t="s">
        <v>105</v>
      </c>
      <c r="H33" s="68">
        <f>F33-'４月'!F33</f>
        <v>2</v>
      </c>
      <c r="I33" s="48" t="s">
        <v>183</v>
      </c>
      <c r="J33" s="34" t="str">
        <f t="shared" si="2"/>
        <v>↑</v>
      </c>
      <c r="L33" s="173"/>
      <c r="M33" s="175">
        <f>M32+N32</f>
        <v>2588</v>
      </c>
      <c r="N33" s="176"/>
      <c r="O33" s="31" t="s">
        <v>4</v>
      </c>
      <c r="P33" s="109"/>
      <c r="Q33" s="50" t="s">
        <v>5</v>
      </c>
      <c r="S33" s="177" t="s">
        <v>129</v>
      </c>
      <c r="T33" s="105">
        <v>182</v>
      </c>
      <c r="U33" s="107">
        <v>193</v>
      </c>
      <c r="V33" s="110">
        <v>104</v>
      </c>
      <c r="W33" s="105">
        <v>8</v>
      </c>
      <c r="X33" s="107">
        <v>5</v>
      </c>
      <c r="Y33" s="110">
        <v>13</v>
      </c>
      <c r="Z33" s="105">
        <f>T33+W33</f>
        <v>190</v>
      </c>
      <c r="AA33" s="107">
        <f>U33+X33</f>
        <v>198</v>
      </c>
      <c r="AB33" s="142">
        <v>117</v>
      </c>
    </row>
    <row r="34" spans="2:28" ht="15" customHeight="1">
      <c r="B34" s="13" t="s">
        <v>11</v>
      </c>
      <c r="C34" s="103">
        <v>94</v>
      </c>
      <c r="D34" s="103">
        <v>103</v>
      </c>
      <c r="E34" s="103">
        <v>66</v>
      </c>
      <c r="F34" s="93">
        <f t="shared" si="3"/>
        <v>169</v>
      </c>
      <c r="G34" s="47" t="s">
        <v>105</v>
      </c>
      <c r="H34" s="68">
        <f>F34-'４月'!F34</f>
        <v>-98</v>
      </c>
      <c r="I34" s="48" t="s">
        <v>183</v>
      </c>
      <c r="J34" s="34" t="str">
        <f t="shared" si="2"/>
        <v>↓</v>
      </c>
      <c r="L34" s="169" t="s">
        <v>126</v>
      </c>
      <c r="M34" s="105">
        <v>364</v>
      </c>
      <c r="N34" s="107">
        <v>365</v>
      </c>
      <c r="O34" s="58"/>
      <c r="P34" s="110">
        <v>272</v>
      </c>
      <c r="Q34" s="56"/>
      <c r="S34" s="179"/>
      <c r="T34" s="175">
        <f>T33+U33</f>
        <v>375</v>
      </c>
      <c r="U34" s="176"/>
      <c r="V34" s="109"/>
      <c r="W34" s="175">
        <f>W33+X33</f>
        <v>13</v>
      </c>
      <c r="X34" s="176"/>
      <c r="Y34" s="109"/>
      <c r="Z34" s="175">
        <f>SUM(Z33:AA33)</f>
        <v>388</v>
      </c>
      <c r="AA34" s="176"/>
      <c r="AB34" s="141"/>
    </row>
    <row r="35" spans="2:28" ht="15" customHeight="1">
      <c r="B35" s="13" t="s">
        <v>12</v>
      </c>
      <c r="C35" s="103">
        <v>69</v>
      </c>
      <c r="D35" s="103">
        <v>82</v>
      </c>
      <c r="E35" s="103">
        <v>82</v>
      </c>
      <c r="F35" s="93">
        <f t="shared" si="3"/>
        <v>164</v>
      </c>
      <c r="G35" s="47" t="s">
        <v>105</v>
      </c>
      <c r="H35" s="68">
        <f>F35-'４月'!F35</f>
        <v>-63</v>
      </c>
      <c r="I35" s="48" t="s">
        <v>183</v>
      </c>
      <c r="J35" s="34" t="str">
        <f t="shared" si="2"/>
        <v>↓</v>
      </c>
      <c r="L35" s="173"/>
      <c r="M35" s="175">
        <f>M34+N34</f>
        <v>729</v>
      </c>
      <c r="N35" s="176"/>
      <c r="O35" s="31" t="s">
        <v>4</v>
      </c>
      <c r="P35" s="109"/>
      <c r="Q35" s="50" t="s">
        <v>5</v>
      </c>
      <c r="S35" s="177" t="s">
        <v>130</v>
      </c>
      <c r="T35" s="105">
        <v>900</v>
      </c>
      <c r="U35" s="107">
        <v>892</v>
      </c>
      <c r="V35" s="110">
        <v>632</v>
      </c>
      <c r="W35" s="105">
        <v>143</v>
      </c>
      <c r="X35" s="107">
        <v>105</v>
      </c>
      <c r="Y35" s="110">
        <v>147</v>
      </c>
      <c r="Z35" s="105">
        <f>T35+W35</f>
        <v>1043</v>
      </c>
      <c r="AA35" s="107">
        <f>U35+X35</f>
        <v>997</v>
      </c>
      <c r="AB35" s="142">
        <v>766</v>
      </c>
    </row>
    <row r="36" spans="2:28" ht="15" customHeight="1">
      <c r="B36" s="13" t="s">
        <v>13</v>
      </c>
      <c r="C36" s="103">
        <v>16</v>
      </c>
      <c r="D36" s="103">
        <v>1</v>
      </c>
      <c r="E36" s="103">
        <v>0</v>
      </c>
      <c r="F36" s="93">
        <f t="shared" si="3"/>
        <v>1</v>
      </c>
      <c r="G36" s="47" t="s">
        <v>105</v>
      </c>
      <c r="H36" s="68">
        <f>F36-'４月'!F36</f>
        <v>0</v>
      </c>
      <c r="I36" s="48" t="s">
        <v>183</v>
      </c>
      <c r="J36" s="34">
        <f t="shared" si="2"/>
      </c>
      <c r="L36" s="169" t="s">
        <v>127</v>
      </c>
      <c r="M36" s="105">
        <v>1027</v>
      </c>
      <c r="N36" s="107">
        <v>1029</v>
      </c>
      <c r="O36" s="58"/>
      <c r="P36" s="110">
        <v>677</v>
      </c>
      <c r="Q36" s="56"/>
      <c r="S36" s="179"/>
      <c r="T36" s="175">
        <f>T35+U35</f>
        <v>1792</v>
      </c>
      <c r="U36" s="176"/>
      <c r="V36" s="109"/>
      <c r="W36" s="175">
        <f>W35+X35</f>
        <v>248</v>
      </c>
      <c r="X36" s="176"/>
      <c r="Y36" s="109"/>
      <c r="Z36" s="175">
        <f>SUM(Z35:AA35)</f>
        <v>2040</v>
      </c>
      <c r="AA36" s="176"/>
      <c r="AB36" s="141"/>
    </row>
    <row r="37" spans="2:28" ht="15" customHeight="1" thickBot="1">
      <c r="B37" s="14" t="s">
        <v>14</v>
      </c>
      <c r="C37" s="104">
        <v>10</v>
      </c>
      <c r="D37" s="104">
        <v>0</v>
      </c>
      <c r="E37" s="104">
        <v>0</v>
      </c>
      <c r="F37" s="95">
        <v>0</v>
      </c>
      <c r="G37" s="57" t="s">
        <v>105</v>
      </c>
      <c r="H37" s="71">
        <f>F37-'４月'!F37</f>
        <v>0</v>
      </c>
      <c r="I37" s="51" t="s">
        <v>183</v>
      </c>
      <c r="J37" s="34">
        <f t="shared" si="2"/>
      </c>
      <c r="L37" s="173"/>
      <c r="M37" s="175">
        <f>M36+N36</f>
        <v>2056</v>
      </c>
      <c r="N37" s="176"/>
      <c r="O37" s="31" t="s">
        <v>4</v>
      </c>
      <c r="P37" s="109"/>
      <c r="Q37" s="50" t="s">
        <v>5</v>
      </c>
      <c r="S37" s="177" t="s">
        <v>156</v>
      </c>
      <c r="T37" s="105">
        <v>334</v>
      </c>
      <c r="U37" s="107">
        <v>342</v>
      </c>
      <c r="V37" s="110">
        <v>238</v>
      </c>
      <c r="W37" s="105">
        <v>8</v>
      </c>
      <c r="X37" s="107">
        <v>1</v>
      </c>
      <c r="Y37" s="110">
        <v>9</v>
      </c>
      <c r="Z37" s="105">
        <f>T37+W37</f>
        <v>342</v>
      </c>
      <c r="AA37" s="107">
        <f>U37+X37</f>
        <v>343</v>
      </c>
      <c r="AB37" s="142">
        <v>246</v>
      </c>
    </row>
    <row r="38" spans="2:28" ht="15" customHeight="1" thickBot="1">
      <c r="B38" s="15" t="s">
        <v>15</v>
      </c>
      <c r="C38" s="96">
        <v>27</v>
      </c>
      <c r="D38" s="96">
        <v>28</v>
      </c>
      <c r="E38" s="96">
        <v>-6</v>
      </c>
      <c r="F38" s="97">
        <f t="shared" si="3"/>
        <v>22</v>
      </c>
      <c r="G38" s="61" t="s">
        <v>105</v>
      </c>
      <c r="H38" s="72">
        <f>F38-'４月'!F38</f>
        <v>-26</v>
      </c>
      <c r="I38" s="60" t="s">
        <v>183</v>
      </c>
      <c r="J38" s="34" t="str">
        <f t="shared" si="2"/>
        <v>↓</v>
      </c>
      <c r="L38" s="169" t="s">
        <v>128</v>
      </c>
      <c r="M38" s="105">
        <v>142</v>
      </c>
      <c r="N38" s="107">
        <v>135</v>
      </c>
      <c r="O38" s="58"/>
      <c r="P38" s="110">
        <v>89</v>
      </c>
      <c r="Q38" s="56"/>
      <c r="S38" s="179"/>
      <c r="T38" s="175">
        <f>T37+U37</f>
        <v>676</v>
      </c>
      <c r="U38" s="176"/>
      <c r="V38" s="109"/>
      <c r="W38" s="175">
        <f>W37+X37</f>
        <v>9</v>
      </c>
      <c r="X38" s="176"/>
      <c r="Y38" s="109"/>
      <c r="Z38" s="175">
        <f>SUM(Z37:AA37)</f>
        <v>685</v>
      </c>
      <c r="AA38" s="176"/>
      <c r="AB38" s="141"/>
    </row>
    <row r="39" spans="2:28" ht="15" customHeight="1" thickBot="1">
      <c r="B39" s="10"/>
      <c r="C39" s="44"/>
      <c r="L39" s="173"/>
      <c r="M39" s="175">
        <f>M38+N38</f>
        <v>277</v>
      </c>
      <c r="N39" s="176"/>
      <c r="O39" s="31" t="s">
        <v>4</v>
      </c>
      <c r="P39" s="109"/>
      <c r="Q39" s="50" t="s">
        <v>5</v>
      </c>
      <c r="S39" s="177" t="s">
        <v>132</v>
      </c>
      <c r="T39" s="105">
        <v>182</v>
      </c>
      <c r="U39" s="107">
        <v>190</v>
      </c>
      <c r="V39" s="110">
        <v>114</v>
      </c>
      <c r="W39" s="105">
        <v>5</v>
      </c>
      <c r="X39" s="107">
        <v>0</v>
      </c>
      <c r="Y39" s="110">
        <v>5</v>
      </c>
      <c r="Z39" s="105">
        <f>T39+W39</f>
        <v>187</v>
      </c>
      <c r="AA39" s="107">
        <f>U39+X39</f>
        <v>190</v>
      </c>
      <c r="AB39" s="142">
        <v>119</v>
      </c>
    </row>
    <row r="40" spans="2:28" ht="15" customHeight="1">
      <c r="B40" s="11" t="s">
        <v>179</v>
      </c>
      <c r="C40" s="12" t="s">
        <v>18</v>
      </c>
      <c r="D40" s="12" t="s">
        <v>16</v>
      </c>
      <c r="E40" s="12" t="s">
        <v>17</v>
      </c>
      <c r="F40" s="12" t="s">
        <v>190</v>
      </c>
      <c r="G40" s="77" t="s">
        <v>6</v>
      </c>
      <c r="H40" s="80"/>
      <c r="I40" s="79"/>
      <c r="L40" s="169" t="s">
        <v>129</v>
      </c>
      <c r="M40" s="105">
        <v>190</v>
      </c>
      <c r="N40" s="107">
        <v>198</v>
      </c>
      <c r="O40" s="58"/>
      <c r="P40" s="110">
        <v>117</v>
      </c>
      <c r="Q40" s="56"/>
      <c r="S40" s="179"/>
      <c r="T40" s="175">
        <f>T39+U39</f>
        <v>372</v>
      </c>
      <c r="U40" s="176"/>
      <c r="V40" s="109"/>
      <c r="W40" s="175">
        <f>W39+X39</f>
        <v>5</v>
      </c>
      <c r="X40" s="176"/>
      <c r="Y40" s="109"/>
      <c r="Z40" s="175">
        <f>SUM(Z39:AA39)</f>
        <v>377</v>
      </c>
      <c r="AA40" s="176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 aca="true" t="shared" si="4" ref="F41:F47">SUM(D41:E41)</f>
        <v>0</v>
      </c>
      <c r="G41" s="47" t="s">
        <v>105</v>
      </c>
      <c r="H41" s="68">
        <f>F41-'４月'!F41</f>
        <v>0</v>
      </c>
      <c r="I41" s="48" t="s">
        <v>5</v>
      </c>
      <c r="J41" s="34">
        <f aca="true" t="shared" si="5" ref="J41:J47">IF(H41=0,"",IF(H41&gt;0,"↑","↓"))</f>
      </c>
      <c r="L41" s="173"/>
      <c r="M41" s="175">
        <f>M40+N40</f>
        <v>388</v>
      </c>
      <c r="N41" s="176"/>
      <c r="O41" s="31" t="s">
        <v>4</v>
      </c>
      <c r="P41" s="109"/>
      <c r="Q41" s="50" t="s">
        <v>5</v>
      </c>
      <c r="S41" s="177" t="s">
        <v>133</v>
      </c>
      <c r="T41" s="105">
        <v>113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t="shared" si="4"/>
        <v>0</v>
      </c>
      <c r="G42" s="47" t="s">
        <v>105</v>
      </c>
      <c r="H42" s="68">
        <f>F42-'４月'!F42</f>
        <v>0</v>
      </c>
      <c r="I42" s="48" t="s">
        <v>5</v>
      </c>
      <c r="J42" s="34">
        <f t="shared" si="5"/>
      </c>
      <c r="L42" s="169" t="s">
        <v>130</v>
      </c>
      <c r="M42" s="105">
        <v>1043</v>
      </c>
      <c r="N42" s="107">
        <v>997</v>
      </c>
      <c r="O42" s="58"/>
      <c r="P42" s="110">
        <v>766</v>
      </c>
      <c r="Q42" s="56"/>
      <c r="S42" s="179"/>
      <c r="T42" s="175">
        <f>T41+U41</f>
        <v>209</v>
      </c>
      <c r="U42" s="176"/>
      <c r="V42" s="109"/>
      <c r="W42" s="175">
        <f>W41+X41</f>
        <v>0</v>
      </c>
      <c r="X42" s="176"/>
      <c r="Y42" s="109"/>
      <c r="Z42" s="175">
        <f>SUM(Z41:AA41)</f>
        <v>209</v>
      </c>
      <c r="AA42" s="176"/>
      <c r="AB42" s="141"/>
    </row>
    <row r="43" spans="2:28" ht="15" customHeight="1">
      <c r="B43" s="13" t="s">
        <v>11</v>
      </c>
      <c r="C43" s="103">
        <v>13</v>
      </c>
      <c r="D43" s="103">
        <v>13</v>
      </c>
      <c r="E43" s="103">
        <v>12</v>
      </c>
      <c r="F43" s="93">
        <f t="shared" si="4"/>
        <v>25</v>
      </c>
      <c r="G43" s="47" t="s">
        <v>105</v>
      </c>
      <c r="H43" s="68">
        <f>F43-'４月'!F43</f>
        <v>-24</v>
      </c>
      <c r="I43" s="48" t="s">
        <v>5</v>
      </c>
      <c r="J43" s="34" t="str">
        <f t="shared" si="5"/>
        <v>↓</v>
      </c>
      <c r="L43" s="173"/>
      <c r="M43" s="175">
        <f>M42+N42</f>
        <v>2040</v>
      </c>
      <c r="N43" s="176"/>
      <c r="O43" s="31" t="s">
        <v>4</v>
      </c>
      <c r="P43" s="109"/>
      <c r="Q43" s="50" t="s">
        <v>5</v>
      </c>
      <c r="S43" s="177" t="s">
        <v>134</v>
      </c>
      <c r="T43" s="98">
        <v>20727</v>
      </c>
      <c r="U43" s="99">
        <v>20102</v>
      </c>
      <c r="V43" s="100">
        <v>15235</v>
      </c>
      <c r="W43" s="98">
        <v>710</v>
      </c>
      <c r="X43" s="99">
        <v>597</v>
      </c>
      <c r="Y43" s="100">
        <v>943</v>
      </c>
      <c r="Z43" s="98">
        <f>Z7+Z9+Z11+Z13+Z15+Z17+Z19+Z21+Z23+Z25+Z27+Z29+Z31+Z33+Z35+Z37+Z39+Z41</f>
        <v>21437</v>
      </c>
      <c r="AA43" s="99">
        <f>AA7+AA9+AA11+AA13+AA15+AA17+AA19+AA21+AA23+AA25+AA27+AA29+AA31+AA33+AA35+AA37+AA39+AA41</f>
        <v>20699</v>
      </c>
      <c r="AB43" s="142">
        <v>16039</v>
      </c>
    </row>
    <row r="44" spans="2:28" ht="15" customHeight="1" thickBot="1">
      <c r="B44" s="13" t="s">
        <v>12</v>
      </c>
      <c r="C44" s="103">
        <v>29</v>
      </c>
      <c r="D44" s="103">
        <v>23</v>
      </c>
      <c r="E44" s="103">
        <v>11</v>
      </c>
      <c r="F44" s="93">
        <f t="shared" si="4"/>
        <v>34</v>
      </c>
      <c r="G44" s="47" t="s">
        <v>105</v>
      </c>
      <c r="H44" s="68">
        <f>F44-'４月'!F44</f>
        <v>12</v>
      </c>
      <c r="I44" s="48" t="s">
        <v>5</v>
      </c>
      <c r="J44" s="34" t="str">
        <f t="shared" si="5"/>
        <v>↑</v>
      </c>
      <c r="L44" s="169" t="s">
        <v>131</v>
      </c>
      <c r="M44" s="105">
        <v>342</v>
      </c>
      <c r="N44" s="107">
        <v>343</v>
      </c>
      <c r="O44" s="58"/>
      <c r="P44" s="108">
        <v>246</v>
      </c>
      <c r="Q44" s="56"/>
      <c r="S44" s="178"/>
      <c r="T44" s="171">
        <f>T43+U43</f>
        <v>40829</v>
      </c>
      <c r="U44" s="172"/>
      <c r="V44" s="101"/>
      <c r="W44" s="171">
        <f>W43+X43</f>
        <v>1307</v>
      </c>
      <c r="X44" s="172"/>
      <c r="Y44" s="101"/>
      <c r="Z44" s="171">
        <f>SUM(Z43:AA43)</f>
        <v>42136</v>
      </c>
      <c r="AA44" s="172"/>
      <c r="AB44" s="141"/>
    </row>
    <row r="45" spans="2:17" ht="15" customHeight="1">
      <c r="B45" s="13" t="s">
        <v>13</v>
      </c>
      <c r="C45" s="103">
        <v>0</v>
      </c>
      <c r="D45" s="103">
        <v>1</v>
      </c>
      <c r="E45" s="103">
        <v>1</v>
      </c>
      <c r="F45" s="93">
        <f t="shared" si="4"/>
        <v>2</v>
      </c>
      <c r="G45" s="47" t="s">
        <v>105</v>
      </c>
      <c r="H45" s="68">
        <f>F45-'４月'!F45</f>
        <v>2</v>
      </c>
      <c r="I45" s="48" t="s">
        <v>5</v>
      </c>
      <c r="J45" s="34" t="str">
        <f t="shared" si="5"/>
        <v>↑</v>
      </c>
      <c r="L45" s="173"/>
      <c r="M45" s="175">
        <f>M44+N44</f>
        <v>685</v>
      </c>
      <c r="N45" s="176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6</v>
      </c>
      <c r="D46" s="104">
        <v>4</v>
      </c>
      <c r="E46" s="104">
        <v>1</v>
      </c>
      <c r="F46" s="95">
        <f t="shared" si="4"/>
        <v>5</v>
      </c>
      <c r="G46" s="57" t="s">
        <v>105</v>
      </c>
      <c r="H46" s="71">
        <f>F46-'４月'!F46</f>
        <v>2</v>
      </c>
      <c r="I46" s="51" t="s">
        <v>5</v>
      </c>
      <c r="J46" s="34" t="str">
        <f t="shared" si="5"/>
        <v>↑</v>
      </c>
      <c r="L46" s="169" t="s">
        <v>132</v>
      </c>
      <c r="M46" s="105">
        <v>187</v>
      </c>
      <c r="N46" s="107">
        <v>190</v>
      </c>
      <c r="O46" s="58"/>
      <c r="P46" s="110">
        <v>119</v>
      </c>
      <c r="Q46" s="56"/>
      <c r="T46" s="174" t="s">
        <v>170</v>
      </c>
      <c r="U46" s="174"/>
      <c r="V46" s="174"/>
      <c r="W46" s="174"/>
      <c r="X46" s="174"/>
      <c r="Y46" s="174"/>
      <c r="Z46" s="174"/>
      <c r="AA46" s="174"/>
    </row>
    <row r="47" spans="2:27" ht="15" customHeight="1" thickBot="1">
      <c r="B47" s="15" t="s">
        <v>15</v>
      </c>
      <c r="C47" s="96">
        <v>-22</v>
      </c>
      <c r="D47" s="96">
        <v>-13</v>
      </c>
      <c r="E47" s="96">
        <v>1</v>
      </c>
      <c r="F47" s="97">
        <f t="shared" si="4"/>
        <v>-12</v>
      </c>
      <c r="G47" s="61" t="s">
        <v>105</v>
      </c>
      <c r="H47" s="72">
        <f>F47-'４月'!F47</f>
        <v>-36</v>
      </c>
      <c r="I47" s="60" t="s">
        <v>5</v>
      </c>
      <c r="J47" s="34" t="str">
        <f t="shared" si="5"/>
        <v>↓</v>
      </c>
      <c r="L47" s="173"/>
      <c r="M47" s="175">
        <f>M46+N46</f>
        <v>377</v>
      </c>
      <c r="N47" s="176"/>
      <c r="O47" s="31" t="s">
        <v>4</v>
      </c>
      <c r="P47" s="109"/>
      <c r="Q47" s="50" t="s">
        <v>5</v>
      </c>
      <c r="T47" s="174"/>
      <c r="U47" s="174"/>
      <c r="V47" s="174"/>
      <c r="W47" s="174"/>
      <c r="X47" s="174"/>
      <c r="Y47" s="174"/>
      <c r="Z47" s="174"/>
      <c r="AA47" s="174"/>
    </row>
    <row r="48" spans="12:27" ht="15" customHeight="1">
      <c r="L48" s="169" t="s">
        <v>133</v>
      </c>
      <c r="M48" s="105">
        <v>113</v>
      </c>
      <c r="N48" s="107">
        <v>96</v>
      </c>
      <c r="O48" s="58"/>
      <c r="P48" s="110">
        <v>62</v>
      </c>
      <c r="Q48" s="56"/>
      <c r="T48" s="174"/>
      <c r="U48" s="174"/>
      <c r="V48" s="174"/>
      <c r="W48" s="174"/>
      <c r="X48" s="174"/>
      <c r="Y48" s="174"/>
      <c r="Z48" s="174"/>
      <c r="AA48" s="174"/>
    </row>
    <row r="49" spans="12:27" ht="15" customHeight="1">
      <c r="L49" s="173"/>
      <c r="M49" s="175">
        <f>M48+N48</f>
        <v>209</v>
      </c>
      <c r="N49" s="176"/>
      <c r="O49" s="31" t="s">
        <v>4</v>
      </c>
      <c r="P49" s="109"/>
      <c r="Q49" s="50" t="s">
        <v>5</v>
      </c>
      <c r="T49" s="174"/>
      <c r="U49" s="174"/>
      <c r="V49" s="174"/>
      <c r="W49" s="174"/>
      <c r="X49" s="174"/>
      <c r="Y49" s="174"/>
      <c r="Z49" s="174"/>
      <c r="AA49" s="174"/>
    </row>
    <row r="50" spans="12:17" ht="15" customHeight="1">
      <c r="L50" s="169" t="s">
        <v>135</v>
      </c>
      <c r="M50" s="105">
        <v>404</v>
      </c>
      <c r="N50" s="107">
        <v>378</v>
      </c>
      <c r="O50" s="58"/>
      <c r="P50" s="110">
        <v>220</v>
      </c>
      <c r="Q50" s="56"/>
    </row>
    <row r="51" spans="12:17" ht="15" customHeight="1">
      <c r="L51" s="173"/>
      <c r="M51" s="175">
        <f>M50+N50</f>
        <v>782</v>
      </c>
      <c r="N51" s="176"/>
      <c r="O51" s="31" t="s">
        <v>4</v>
      </c>
      <c r="P51" s="109"/>
      <c r="Q51" s="50" t="s">
        <v>5</v>
      </c>
    </row>
    <row r="52" spans="12:17" ht="15" customHeight="1">
      <c r="L52" s="169" t="s">
        <v>134</v>
      </c>
      <c r="M52" s="98">
        <v>21437</v>
      </c>
      <c r="N52" s="99">
        <v>20699</v>
      </c>
      <c r="O52" s="58"/>
      <c r="P52" s="146">
        <v>16039</v>
      </c>
      <c r="Q52" s="56"/>
    </row>
    <row r="53" spans="12:17" ht="15" customHeight="1" thickBot="1">
      <c r="L53" s="170"/>
      <c r="M53" s="171">
        <f>M52+N52</f>
        <v>42136</v>
      </c>
      <c r="N53" s="172"/>
      <c r="O53" s="31" t="s">
        <v>4</v>
      </c>
      <c r="P53" s="109"/>
      <c r="Q53" s="50" t="s">
        <v>5</v>
      </c>
    </row>
  </sheetData>
  <sheetProtection/>
  <mergeCells count="144">
    <mergeCell ref="T46:AA49"/>
    <mergeCell ref="D17:F17"/>
    <mergeCell ref="D18:F18"/>
    <mergeCell ref="D9:F9"/>
    <mergeCell ref="D10:F10"/>
    <mergeCell ref="D11:F11"/>
    <mergeCell ref="D12:F12"/>
    <mergeCell ref="M49:N49"/>
    <mergeCell ref="M47:N47"/>
    <mergeCell ref="L44:L45"/>
    <mergeCell ref="D3:F3"/>
    <mergeCell ref="D4:F4"/>
    <mergeCell ref="D5:F5"/>
    <mergeCell ref="D6:F6"/>
    <mergeCell ref="L4:L5"/>
    <mergeCell ref="D16:F16"/>
    <mergeCell ref="L14:L15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B1" sqref="B1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63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">
        <v>220</v>
      </c>
      <c r="C1" s="63"/>
      <c r="E1" s="64"/>
      <c r="H1" s="3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03">
        <f>D9+D15</f>
        <v>42171</v>
      </c>
      <c r="E3" s="187"/>
      <c r="F3" s="188"/>
      <c r="G3" s="45" t="s">
        <v>4</v>
      </c>
      <c r="H3" s="66">
        <f>D3-'５月'!D3</f>
        <v>35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1">
        <f>D10+D16</f>
        <v>21455</v>
      </c>
      <c r="E4" s="181"/>
      <c r="F4" s="182"/>
      <c r="G4" s="47" t="s">
        <v>4</v>
      </c>
      <c r="H4" s="67">
        <f>D4-'５月'!D4</f>
        <v>18</v>
      </c>
      <c r="I4" s="48" t="s">
        <v>5</v>
      </c>
      <c r="J4" s="34" t="str">
        <f>IF(H4=0,"",IF(H4&gt;0,"↑","↓"))</f>
        <v>↑</v>
      </c>
      <c r="L4" s="189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2</v>
      </c>
      <c r="C5" s="113"/>
      <c r="D5" s="201">
        <f>D11+D17</f>
        <v>20716</v>
      </c>
      <c r="E5" s="181"/>
      <c r="F5" s="182"/>
      <c r="G5" s="49" t="s">
        <v>4</v>
      </c>
      <c r="H5" s="69">
        <f>D5-'５月'!D5</f>
        <v>17</v>
      </c>
      <c r="I5" s="50" t="s">
        <v>5</v>
      </c>
      <c r="J5" s="34" t="str">
        <f>IF(H5=0,"",IF(H5&gt;0,"↑","↓"))</f>
        <v>↑</v>
      </c>
      <c r="L5" s="190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95" t="s">
        <v>168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3</v>
      </c>
      <c r="C6" s="115"/>
      <c r="D6" s="202">
        <f>D12+D18</f>
        <v>16072</v>
      </c>
      <c r="E6" s="184"/>
      <c r="F6" s="185"/>
      <c r="G6" s="53" t="s">
        <v>4</v>
      </c>
      <c r="H6" s="70">
        <f>D6-'５月'!D6</f>
        <v>33</v>
      </c>
      <c r="I6" s="54" t="s">
        <v>5</v>
      </c>
      <c r="J6" s="34" t="str">
        <f>IF(H6=0,"",IF(H6&gt;0,"↑","↓"))</f>
        <v>↑</v>
      </c>
      <c r="L6" s="169" t="s">
        <v>112</v>
      </c>
      <c r="M6" s="105">
        <v>133</v>
      </c>
      <c r="N6" s="106">
        <v>130</v>
      </c>
      <c r="O6" s="30"/>
      <c r="P6" s="108">
        <v>83</v>
      </c>
      <c r="Q6" s="56"/>
      <c r="S6" s="139"/>
      <c r="T6" s="29" t="s">
        <v>107</v>
      </c>
      <c r="U6" s="28" t="s">
        <v>108</v>
      </c>
      <c r="V6" s="196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6:28" ht="15" customHeight="1">
      <c r="F7" s="91"/>
      <c r="H7" s="64"/>
      <c r="L7" s="173"/>
      <c r="M7" s="175">
        <f>M6+N6</f>
        <v>263</v>
      </c>
      <c r="N7" s="176"/>
      <c r="O7" s="31" t="s">
        <v>4</v>
      </c>
      <c r="P7" s="109"/>
      <c r="Q7" s="50" t="s">
        <v>5</v>
      </c>
      <c r="S7" s="177" t="s">
        <v>112</v>
      </c>
      <c r="T7" s="105">
        <v>133</v>
      </c>
      <c r="U7" s="106">
        <v>129</v>
      </c>
      <c r="V7" s="108">
        <v>83</v>
      </c>
      <c r="W7" s="105">
        <v>0</v>
      </c>
      <c r="X7" s="106">
        <v>1</v>
      </c>
      <c r="Y7" s="110">
        <v>1</v>
      </c>
      <c r="Z7" s="105">
        <f>T7+W7</f>
        <v>133</v>
      </c>
      <c r="AA7" s="106">
        <f>U7+X7</f>
        <v>130</v>
      </c>
      <c r="AB7" s="140">
        <v>83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9" t="s">
        <v>113</v>
      </c>
      <c r="M8" s="105">
        <v>171</v>
      </c>
      <c r="N8" s="107">
        <v>169</v>
      </c>
      <c r="O8" s="58"/>
      <c r="P8" s="110">
        <v>116</v>
      </c>
      <c r="Q8" s="56"/>
      <c r="S8" s="179"/>
      <c r="T8" s="175">
        <f>T7+U7</f>
        <v>262</v>
      </c>
      <c r="U8" s="176"/>
      <c r="V8" s="109"/>
      <c r="W8" s="175">
        <f>W7+X7</f>
        <v>1</v>
      </c>
      <c r="X8" s="176"/>
      <c r="Y8" s="109"/>
      <c r="Z8" s="175">
        <f>SUM(Z7:AA7)</f>
        <v>263</v>
      </c>
      <c r="AA8" s="176"/>
      <c r="AB8" s="141"/>
      <c r="AD8" s="102"/>
    </row>
    <row r="9" spans="2:28" ht="15" customHeight="1">
      <c r="B9" s="81" t="s">
        <v>0</v>
      </c>
      <c r="C9" s="111"/>
      <c r="D9" s="203">
        <f>D10+D11</f>
        <v>40855</v>
      </c>
      <c r="E9" s="187"/>
      <c r="F9" s="188"/>
      <c r="G9" s="45" t="s">
        <v>4</v>
      </c>
      <c r="H9" s="66">
        <f>D9-'５月'!D9</f>
        <v>26</v>
      </c>
      <c r="I9" s="46" t="s">
        <v>5</v>
      </c>
      <c r="J9" s="34" t="str">
        <f>IF(H9=0,"",IF(H9&gt;0,"↑","↓"))</f>
        <v>↑</v>
      </c>
      <c r="L9" s="173"/>
      <c r="M9" s="175">
        <f>M8+N8</f>
        <v>340</v>
      </c>
      <c r="N9" s="176"/>
      <c r="O9" s="31" t="s">
        <v>4</v>
      </c>
      <c r="P9" s="109"/>
      <c r="Q9" s="50" t="s">
        <v>5</v>
      </c>
      <c r="S9" s="177" t="s">
        <v>113</v>
      </c>
      <c r="T9" s="105">
        <v>171</v>
      </c>
      <c r="U9" s="107">
        <v>169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171</v>
      </c>
      <c r="AA9" s="107">
        <f>U9+X9</f>
        <v>169</v>
      </c>
      <c r="AB9" s="142">
        <v>116</v>
      </c>
    </row>
    <row r="10" spans="2:28" ht="15" customHeight="1">
      <c r="B10" s="112" t="s">
        <v>1</v>
      </c>
      <c r="C10" s="113"/>
      <c r="D10" s="201">
        <v>20739</v>
      </c>
      <c r="E10" s="181"/>
      <c r="F10" s="182"/>
      <c r="G10" s="47" t="s">
        <v>4</v>
      </c>
      <c r="H10" s="67">
        <f>D10-'５月'!D10</f>
        <v>12</v>
      </c>
      <c r="I10" s="48" t="s">
        <v>5</v>
      </c>
      <c r="J10" s="34" t="str">
        <f>IF(H10=0,"",IF(H10&gt;0,"↑","↓"))</f>
        <v>↑</v>
      </c>
      <c r="L10" s="169" t="s">
        <v>114</v>
      </c>
      <c r="M10" s="105">
        <v>1547</v>
      </c>
      <c r="N10" s="107">
        <v>1527</v>
      </c>
      <c r="O10" s="58"/>
      <c r="P10" s="110">
        <v>1128</v>
      </c>
      <c r="Q10" s="56"/>
      <c r="S10" s="179"/>
      <c r="T10" s="175">
        <f>T9+U9</f>
        <v>340</v>
      </c>
      <c r="U10" s="176"/>
      <c r="V10" s="109"/>
      <c r="W10" s="175">
        <f>W9+X9</f>
        <v>0</v>
      </c>
      <c r="X10" s="176"/>
      <c r="Y10" s="109"/>
      <c r="Z10" s="175">
        <f>SUM(Z9:AA9)</f>
        <v>340</v>
      </c>
      <c r="AA10" s="176"/>
      <c r="AB10" s="141"/>
    </row>
    <row r="11" spans="2:28" ht="15" customHeight="1">
      <c r="B11" s="112" t="s">
        <v>2</v>
      </c>
      <c r="C11" s="113"/>
      <c r="D11" s="201">
        <v>20116</v>
      </c>
      <c r="E11" s="181"/>
      <c r="F11" s="182"/>
      <c r="G11" s="47" t="s">
        <v>4</v>
      </c>
      <c r="H11" s="69">
        <f>D11-'５月'!D11</f>
        <v>14</v>
      </c>
      <c r="I11" s="48" t="s">
        <v>5</v>
      </c>
      <c r="J11" s="34" t="str">
        <f>IF(H11=0,"",IF(H11&gt;0,"↑","↓"))</f>
        <v>↑</v>
      </c>
      <c r="L11" s="173"/>
      <c r="M11" s="175">
        <f>M10+N10</f>
        <v>3074</v>
      </c>
      <c r="N11" s="176"/>
      <c r="O11" s="31" t="s">
        <v>4</v>
      </c>
      <c r="P11" s="109"/>
      <c r="Q11" s="50" t="s">
        <v>5</v>
      </c>
      <c r="S11" s="177" t="s">
        <v>114</v>
      </c>
      <c r="T11" s="105">
        <v>1534</v>
      </c>
      <c r="U11" s="107">
        <v>1515</v>
      </c>
      <c r="V11" s="110">
        <v>1113</v>
      </c>
      <c r="W11" s="105">
        <v>13</v>
      </c>
      <c r="X11" s="107">
        <v>12</v>
      </c>
      <c r="Y11" s="110">
        <v>20</v>
      </c>
      <c r="Z11" s="105">
        <f>T11+W11</f>
        <v>1547</v>
      </c>
      <c r="AA11" s="107">
        <f>U11+X11</f>
        <v>1527</v>
      </c>
      <c r="AB11" s="142">
        <v>1128</v>
      </c>
    </row>
    <row r="12" spans="2:28" ht="15" customHeight="1" thickBot="1">
      <c r="B12" s="114" t="s">
        <v>3</v>
      </c>
      <c r="C12" s="115"/>
      <c r="D12" s="202">
        <v>15234</v>
      </c>
      <c r="E12" s="184"/>
      <c r="F12" s="185"/>
      <c r="G12" s="53" t="s">
        <v>4</v>
      </c>
      <c r="H12" s="70">
        <f>D12-'５月'!D12</f>
        <v>28</v>
      </c>
      <c r="I12" s="54" t="s">
        <v>5</v>
      </c>
      <c r="J12" s="34" t="str">
        <f>IF(H12=0,"",IF(H12&gt;0,"↑","↓"))</f>
        <v>↑</v>
      </c>
      <c r="L12" s="169" t="s">
        <v>115</v>
      </c>
      <c r="M12" s="105">
        <v>2443</v>
      </c>
      <c r="N12" s="107">
        <v>2333</v>
      </c>
      <c r="O12" s="58"/>
      <c r="P12" s="110">
        <v>1738</v>
      </c>
      <c r="Q12" s="56"/>
      <c r="S12" s="179"/>
      <c r="T12" s="175">
        <f>T11+U11</f>
        <v>3049</v>
      </c>
      <c r="U12" s="176"/>
      <c r="V12" s="109"/>
      <c r="W12" s="175">
        <f>W11+X11</f>
        <v>25</v>
      </c>
      <c r="X12" s="176"/>
      <c r="Y12" s="109"/>
      <c r="Z12" s="175">
        <f>SUM(Z11:AA11)</f>
        <v>3074</v>
      </c>
      <c r="AA12" s="176"/>
      <c r="AB12" s="141"/>
    </row>
    <row r="13" spans="6:28" ht="15" customHeight="1">
      <c r="F13" s="91"/>
      <c r="H13" s="64"/>
      <c r="L13" s="173"/>
      <c r="M13" s="175">
        <f>M12+N12</f>
        <v>4776</v>
      </c>
      <c r="N13" s="176"/>
      <c r="O13" s="31" t="s">
        <v>4</v>
      </c>
      <c r="P13" s="109"/>
      <c r="Q13" s="50" t="s">
        <v>5</v>
      </c>
      <c r="S13" s="177" t="s">
        <v>115</v>
      </c>
      <c r="T13" s="105">
        <v>2423</v>
      </c>
      <c r="U13" s="107">
        <v>2320</v>
      </c>
      <c r="V13" s="110">
        <v>1714</v>
      </c>
      <c r="W13" s="105">
        <v>38</v>
      </c>
      <c r="X13" s="107">
        <v>36</v>
      </c>
      <c r="Y13" s="110">
        <v>58</v>
      </c>
      <c r="Z13" s="105">
        <f>T13+W13</f>
        <v>2461</v>
      </c>
      <c r="AA13" s="107">
        <f>U13+X13</f>
        <v>2356</v>
      </c>
      <c r="AB13" s="142">
        <v>1758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9" t="s">
        <v>116</v>
      </c>
      <c r="M14" s="105">
        <v>751</v>
      </c>
      <c r="N14" s="107">
        <v>738</v>
      </c>
      <c r="O14" s="58"/>
      <c r="P14" s="110">
        <v>578</v>
      </c>
      <c r="Q14" s="56"/>
      <c r="S14" s="179"/>
      <c r="T14" s="175">
        <f>T13+U13</f>
        <v>4743</v>
      </c>
      <c r="U14" s="176"/>
      <c r="V14" s="109"/>
      <c r="W14" s="175">
        <f>W13+X13</f>
        <v>74</v>
      </c>
      <c r="X14" s="176"/>
      <c r="Y14" s="109"/>
      <c r="Z14" s="175">
        <f>SUM(Z13:AA13)</f>
        <v>4817</v>
      </c>
      <c r="AA14" s="176"/>
      <c r="AB14" s="141"/>
    </row>
    <row r="15" spans="2:28" ht="15" customHeight="1">
      <c r="B15" s="81" t="s">
        <v>0</v>
      </c>
      <c r="C15" s="111"/>
      <c r="D15" s="203">
        <f>D16+D17</f>
        <v>1316</v>
      </c>
      <c r="E15" s="187"/>
      <c r="F15" s="188"/>
      <c r="G15" s="45" t="s">
        <v>4</v>
      </c>
      <c r="H15" s="66">
        <f>D15-'５月'!D15</f>
        <v>9</v>
      </c>
      <c r="I15" s="46" t="s">
        <v>5</v>
      </c>
      <c r="J15" s="34" t="str">
        <f>IF(H15=0,"",IF(H15&gt;0,"↑","↓"))</f>
        <v>↑</v>
      </c>
      <c r="L15" s="173"/>
      <c r="M15" s="175">
        <f>M14+N14</f>
        <v>1489</v>
      </c>
      <c r="N15" s="176"/>
      <c r="O15" s="31" t="s">
        <v>4</v>
      </c>
      <c r="P15" s="109"/>
      <c r="Q15" s="50" t="s">
        <v>5</v>
      </c>
      <c r="S15" s="177" t="s">
        <v>116</v>
      </c>
      <c r="T15" s="105">
        <v>468</v>
      </c>
      <c r="U15" s="107">
        <v>459</v>
      </c>
      <c r="V15" s="110">
        <v>354</v>
      </c>
      <c r="W15" s="105">
        <v>6</v>
      </c>
      <c r="X15" s="107">
        <v>7</v>
      </c>
      <c r="Y15" s="110">
        <v>6</v>
      </c>
      <c r="Z15" s="105">
        <f>T15+W15</f>
        <v>474</v>
      </c>
      <c r="AA15" s="107">
        <f>U15+X15</f>
        <v>466</v>
      </c>
      <c r="AB15" s="142">
        <v>357</v>
      </c>
    </row>
    <row r="16" spans="2:28" ht="15" customHeight="1">
      <c r="B16" s="112" t="s">
        <v>1</v>
      </c>
      <c r="C16" s="113"/>
      <c r="D16" s="201">
        <v>716</v>
      </c>
      <c r="E16" s="181"/>
      <c r="F16" s="182"/>
      <c r="G16" s="47" t="s">
        <v>4</v>
      </c>
      <c r="H16" s="67">
        <f>D16-'５月'!D16</f>
        <v>6</v>
      </c>
      <c r="I16" s="48" t="s">
        <v>5</v>
      </c>
      <c r="J16" s="34" t="str">
        <f>IF(H16=0,"",IF(H16&gt;0,"↑","↓"))</f>
        <v>↑</v>
      </c>
      <c r="L16" s="169" t="s">
        <v>117</v>
      </c>
      <c r="M16" s="105">
        <v>2741</v>
      </c>
      <c r="N16" s="107">
        <v>2628</v>
      </c>
      <c r="O16" s="58"/>
      <c r="P16" s="110">
        <v>2079</v>
      </c>
      <c r="Q16" s="56"/>
      <c r="S16" s="179"/>
      <c r="T16" s="175">
        <f>T15+U15</f>
        <v>927</v>
      </c>
      <c r="U16" s="176"/>
      <c r="V16" s="109"/>
      <c r="W16" s="175">
        <f>W15+X15</f>
        <v>13</v>
      </c>
      <c r="X16" s="176"/>
      <c r="Y16" s="109"/>
      <c r="Z16" s="175">
        <f>SUM(Z15:AA15)</f>
        <v>940</v>
      </c>
      <c r="AA16" s="176"/>
      <c r="AB16" s="141"/>
    </row>
    <row r="17" spans="2:28" ht="15" customHeight="1">
      <c r="B17" s="112" t="s">
        <v>2</v>
      </c>
      <c r="C17" s="113"/>
      <c r="D17" s="201">
        <v>600</v>
      </c>
      <c r="E17" s="181"/>
      <c r="F17" s="182"/>
      <c r="G17" s="47" t="s">
        <v>4</v>
      </c>
      <c r="H17" s="69">
        <f>D17-'５月'!D17</f>
        <v>3</v>
      </c>
      <c r="I17" s="48" t="s">
        <v>5</v>
      </c>
      <c r="J17" s="34" t="str">
        <f>IF(H17=0,"",IF(H17&gt;0,"↑","↓"))</f>
        <v>↑</v>
      </c>
      <c r="L17" s="173"/>
      <c r="M17" s="175">
        <f>M16+N16</f>
        <v>5369</v>
      </c>
      <c r="N17" s="176"/>
      <c r="O17" s="31" t="s">
        <v>4</v>
      </c>
      <c r="P17" s="109"/>
      <c r="Q17" s="50" t="s">
        <v>5</v>
      </c>
      <c r="S17" s="177" t="s">
        <v>176</v>
      </c>
      <c r="T17" s="105">
        <v>1735</v>
      </c>
      <c r="U17" s="107">
        <v>1564</v>
      </c>
      <c r="V17" s="110">
        <v>1318</v>
      </c>
      <c r="W17" s="105">
        <v>9</v>
      </c>
      <c r="X17" s="107">
        <v>22</v>
      </c>
      <c r="Y17" s="110">
        <v>23</v>
      </c>
      <c r="Z17" s="105">
        <f>T17+W17</f>
        <v>1744</v>
      </c>
      <c r="AA17" s="107">
        <f>U17+X17</f>
        <v>1586</v>
      </c>
      <c r="AB17" s="142">
        <v>1326</v>
      </c>
    </row>
    <row r="18" spans="2:28" ht="15" customHeight="1" thickBot="1">
      <c r="B18" s="114" t="s">
        <v>3</v>
      </c>
      <c r="C18" s="115"/>
      <c r="D18" s="202">
        <v>838</v>
      </c>
      <c r="E18" s="184"/>
      <c r="F18" s="185"/>
      <c r="G18" s="53" t="s">
        <v>4</v>
      </c>
      <c r="H18" s="70">
        <f>D18-'５月'!D18</f>
        <v>5</v>
      </c>
      <c r="I18" s="54" t="s">
        <v>5</v>
      </c>
      <c r="J18" s="34" t="str">
        <f>IF(H18=0,"",IF(H18&gt;0,"↑","↓"))</f>
        <v>↑</v>
      </c>
      <c r="L18" s="169" t="s">
        <v>118</v>
      </c>
      <c r="M18" s="105">
        <v>3002</v>
      </c>
      <c r="N18" s="107">
        <v>2868</v>
      </c>
      <c r="O18" s="58"/>
      <c r="P18" s="110">
        <v>2336</v>
      </c>
      <c r="Q18" s="56"/>
      <c r="S18" s="179"/>
      <c r="T18" s="175">
        <f>T17+U17</f>
        <v>3299</v>
      </c>
      <c r="U18" s="176"/>
      <c r="V18" s="109"/>
      <c r="W18" s="175">
        <f>W17+X17</f>
        <v>31</v>
      </c>
      <c r="X18" s="176"/>
      <c r="Y18" s="109"/>
      <c r="Z18" s="175">
        <f>SUM(Z17:AA17)</f>
        <v>3330</v>
      </c>
      <c r="AA18" s="176"/>
      <c r="AB18" s="141"/>
    </row>
    <row r="19" spans="8:28" ht="15" customHeight="1">
      <c r="H19" s="34"/>
      <c r="K19" s="63"/>
      <c r="L19" s="173"/>
      <c r="M19" s="175">
        <f>M18+N18</f>
        <v>5870</v>
      </c>
      <c r="N19" s="176"/>
      <c r="O19" s="31" t="s">
        <v>4</v>
      </c>
      <c r="P19" s="109"/>
      <c r="Q19" s="50" t="s">
        <v>5</v>
      </c>
      <c r="S19" s="177" t="s">
        <v>177</v>
      </c>
      <c r="T19" s="105">
        <v>4771</v>
      </c>
      <c r="U19" s="107">
        <v>4674</v>
      </c>
      <c r="V19" s="110">
        <v>3582</v>
      </c>
      <c r="W19" s="105">
        <v>179</v>
      </c>
      <c r="X19" s="107">
        <v>127</v>
      </c>
      <c r="Y19" s="110">
        <v>189</v>
      </c>
      <c r="Z19" s="105">
        <f>T19+W19</f>
        <v>4950</v>
      </c>
      <c r="AA19" s="107">
        <f>U19+X19</f>
        <v>4801</v>
      </c>
      <c r="AB19" s="142">
        <v>3737</v>
      </c>
    </row>
    <row r="20" spans="2:28" ht="15" customHeight="1">
      <c r="B20" s="85" t="s">
        <v>7</v>
      </c>
      <c r="C20" s="44"/>
      <c r="L20" s="169" t="s">
        <v>119</v>
      </c>
      <c r="M20" s="105">
        <v>74</v>
      </c>
      <c r="N20" s="107">
        <v>85</v>
      </c>
      <c r="O20" s="58"/>
      <c r="P20" s="110">
        <v>50</v>
      </c>
      <c r="Q20" s="56"/>
      <c r="S20" s="179"/>
      <c r="T20" s="175">
        <f>T19+U19</f>
        <v>9445</v>
      </c>
      <c r="U20" s="176"/>
      <c r="V20" s="109"/>
      <c r="W20" s="175">
        <f>W19+X19</f>
        <v>306</v>
      </c>
      <c r="X20" s="176"/>
      <c r="Y20" s="109"/>
      <c r="Z20" s="175">
        <f>SUM(Z19:AA19)</f>
        <v>9751</v>
      </c>
      <c r="AA20" s="176"/>
      <c r="AB20" s="141"/>
    </row>
    <row r="21" spans="3:28" ht="15" customHeight="1" thickBot="1">
      <c r="C21" s="44"/>
      <c r="L21" s="173"/>
      <c r="M21" s="175">
        <f>M20+N20</f>
        <v>159</v>
      </c>
      <c r="N21" s="176"/>
      <c r="O21" s="31" t="s">
        <v>4</v>
      </c>
      <c r="P21" s="109"/>
      <c r="Q21" s="50" t="s">
        <v>5</v>
      </c>
      <c r="S21" s="177" t="s">
        <v>120</v>
      </c>
      <c r="T21" s="105">
        <v>1441</v>
      </c>
      <c r="U21" s="107">
        <v>1362</v>
      </c>
      <c r="V21" s="110">
        <v>1064</v>
      </c>
      <c r="W21" s="105">
        <v>49</v>
      </c>
      <c r="X21" s="107">
        <v>59</v>
      </c>
      <c r="Y21" s="110">
        <v>78</v>
      </c>
      <c r="Z21" s="105">
        <f>T21+W21</f>
        <v>1490</v>
      </c>
      <c r="AA21" s="107">
        <f>U21+X21</f>
        <v>1421</v>
      </c>
      <c r="AB21" s="142">
        <v>1129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9" t="s">
        <v>120</v>
      </c>
      <c r="M22" s="105">
        <v>1483</v>
      </c>
      <c r="N22" s="107">
        <v>1419</v>
      </c>
      <c r="O22" s="58"/>
      <c r="P22" s="110">
        <v>1126</v>
      </c>
      <c r="Q22" s="56"/>
      <c r="S22" s="179"/>
      <c r="T22" s="175">
        <f>T21+U21</f>
        <v>2803</v>
      </c>
      <c r="U22" s="176"/>
      <c r="V22" s="109"/>
      <c r="W22" s="175">
        <f>W21+X21</f>
        <v>108</v>
      </c>
      <c r="X22" s="176"/>
      <c r="Y22" s="109"/>
      <c r="Z22" s="175">
        <f>SUM(Z21:AA21)</f>
        <v>2911</v>
      </c>
      <c r="AA22" s="176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16</v>
      </c>
      <c r="E23" s="92">
        <f t="shared" si="0"/>
        <v>28</v>
      </c>
      <c r="F23" s="93">
        <f>SUM(D23:E23)</f>
        <v>44</v>
      </c>
      <c r="G23" s="47" t="s">
        <v>105</v>
      </c>
      <c r="H23" s="68">
        <f>F23-'５月'!F23</f>
        <v>7</v>
      </c>
      <c r="I23" s="48" t="s">
        <v>106</v>
      </c>
      <c r="J23" s="34" t="str">
        <f aca="true" t="shared" si="1" ref="J23:J29">IF(H23=0,"",IF(H23&gt;0,"↑","↓"))</f>
        <v>↑</v>
      </c>
      <c r="L23" s="173"/>
      <c r="M23" s="175">
        <f>M22+N22</f>
        <v>2902</v>
      </c>
      <c r="N23" s="176"/>
      <c r="O23" s="31" t="s">
        <v>4</v>
      </c>
      <c r="P23" s="109"/>
      <c r="Q23" s="50" t="s">
        <v>5</v>
      </c>
      <c r="S23" s="177" t="s">
        <v>121</v>
      </c>
      <c r="T23" s="105">
        <v>458</v>
      </c>
      <c r="U23" s="107">
        <v>448</v>
      </c>
      <c r="V23" s="110">
        <v>287</v>
      </c>
      <c r="W23" s="105">
        <v>1</v>
      </c>
      <c r="X23" s="107">
        <v>1</v>
      </c>
      <c r="Y23" s="110">
        <v>2</v>
      </c>
      <c r="Z23" s="105">
        <f>T23+W23</f>
        <v>459</v>
      </c>
      <c r="AA23" s="107">
        <f>U23+X23</f>
        <v>449</v>
      </c>
      <c r="AB23" s="142">
        <v>287</v>
      </c>
    </row>
    <row r="24" spans="2:28" ht="15" customHeight="1">
      <c r="B24" s="13" t="s">
        <v>10</v>
      </c>
      <c r="C24" s="92">
        <f t="shared" si="0"/>
        <v>6</v>
      </c>
      <c r="D24" s="92">
        <f t="shared" si="0"/>
        <v>14</v>
      </c>
      <c r="E24" s="92">
        <f t="shared" si="0"/>
        <v>15</v>
      </c>
      <c r="F24" s="93">
        <f aca="true" t="shared" si="2" ref="F24:F29">SUM(D24:E24)</f>
        <v>29</v>
      </c>
      <c r="G24" s="47" t="s">
        <v>105</v>
      </c>
      <c r="H24" s="68">
        <f>F24-'５月'!F24</f>
        <v>8</v>
      </c>
      <c r="I24" s="48" t="s">
        <v>106</v>
      </c>
      <c r="J24" s="34" t="str">
        <f t="shared" si="1"/>
        <v>↑</v>
      </c>
      <c r="L24" s="169" t="s">
        <v>121</v>
      </c>
      <c r="M24" s="105">
        <v>456</v>
      </c>
      <c r="N24" s="107">
        <v>447</v>
      </c>
      <c r="O24" s="58"/>
      <c r="P24" s="110">
        <v>285</v>
      </c>
      <c r="Q24" s="56"/>
      <c r="S24" s="179"/>
      <c r="T24" s="175">
        <f>T23+U23</f>
        <v>906</v>
      </c>
      <c r="U24" s="176"/>
      <c r="V24" s="109"/>
      <c r="W24" s="175">
        <f>W23+X23</f>
        <v>2</v>
      </c>
      <c r="X24" s="176"/>
      <c r="Y24" s="109"/>
      <c r="Z24" s="175">
        <f>SUM(Z23:AA23)</f>
        <v>908</v>
      </c>
      <c r="AA24" s="176"/>
      <c r="AB24" s="141"/>
    </row>
    <row r="25" spans="2:28" ht="15" customHeight="1">
      <c r="B25" s="13" t="s">
        <v>11</v>
      </c>
      <c r="C25" s="92">
        <f t="shared" si="0"/>
        <v>105</v>
      </c>
      <c r="D25" s="92">
        <f t="shared" si="0"/>
        <v>103</v>
      </c>
      <c r="E25" s="92">
        <f t="shared" si="0"/>
        <v>73</v>
      </c>
      <c r="F25" s="93">
        <f t="shared" si="2"/>
        <v>176</v>
      </c>
      <c r="G25" s="47" t="s">
        <v>105</v>
      </c>
      <c r="H25" s="68">
        <f>F25-'５月'!F25</f>
        <v>-18</v>
      </c>
      <c r="I25" s="48" t="s">
        <v>106</v>
      </c>
      <c r="J25" s="34" t="str">
        <f t="shared" si="1"/>
        <v>↓</v>
      </c>
      <c r="L25" s="173"/>
      <c r="M25" s="175">
        <f>M24+N24</f>
        <v>903</v>
      </c>
      <c r="N25" s="176"/>
      <c r="O25" s="31" t="s">
        <v>4</v>
      </c>
      <c r="P25" s="109"/>
      <c r="Q25" s="50" t="s">
        <v>5</v>
      </c>
      <c r="S25" s="177" t="s">
        <v>122</v>
      </c>
      <c r="T25" s="105">
        <v>1958</v>
      </c>
      <c r="U25" s="107">
        <v>1828</v>
      </c>
      <c r="V25" s="110">
        <v>1664</v>
      </c>
      <c r="W25" s="105">
        <v>200</v>
      </c>
      <c r="X25" s="107">
        <v>107</v>
      </c>
      <c r="Y25" s="110">
        <v>265</v>
      </c>
      <c r="Z25" s="105">
        <f>T25+W25</f>
        <v>2158</v>
      </c>
      <c r="AA25" s="107">
        <f>U25+X25</f>
        <v>1935</v>
      </c>
      <c r="AB25" s="142">
        <v>1911</v>
      </c>
    </row>
    <row r="26" spans="2:28" ht="15" customHeight="1">
      <c r="B26" s="13" t="s">
        <v>12</v>
      </c>
      <c r="C26" s="92">
        <f t="shared" si="0"/>
        <v>57</v>
      </c>
      <c r="D26" s="92">
        <f t="shared" si="0"/>
        <v>86</v>
      </c>
      <c r="E26" s="92">
        <f t="shared" si="0"/>
        <v>66</v>
      </c>
      <c r="F26" s="93">
        <f t="shared" si="2"/>
        <v>152</v>
      </c>
      <c r="G26" s="47" t="s">
        <v>105</v>
      </c>
      <c r="H26" s="68">
        <f>F26-'５月'!F26</f>
        <v>-46</v>
      </c>
      <c r="I26" s="48" t="s">
        <v>106</v>
      </c>
      <c r="J26" s="34" t="str">
        <f t="shared" si="1"/>
        <v>↓</v>
      </c>
      <c r="L26" s="169" t="s">
        <v>122</v>
      </c>
      <c r="M26" s="105">
        <v>2054</v>
      </c>
      <c r="N26" s="107">
        <v>1810</v>
      </c>
      <c r="O26" s="58"/>
      <c r="P26" s="110">
        <v>1811</v>
      </c>
      <c r="Q26" s="56"/>
      <c r="S26" s="179"/>
      <c r="T26" s="175">
        <f>T25+U25</f>
        <v>3786</v>
      </c>
      <c r="U26" s="176"/>
      <c r="V26" s="109"/>
      <c r="W26" s="175">
        <f>W25+X25</f>
        <v>307</v>
      </c>
      <c r="X26" s="176"/>
      <c r="Y26" s="109"/>
      <c r="Z26" s="175">
        <f>SUM(Z25:AA25)</f>
        <v>4093</v>
      </c>
      <c r="AA26" s="176"/>
      <c r="AB26" s="141"/>
    </row>
    <row r="27" spans="2:28" ht="15" customHeight="1">
      <c r="B27" s="13" t="s">
        <v>13</v>
      </c>
      <c r="C27" s="92">
        <f t="shared" si="0"/>
        <v>7</v>
      </c>
      <c r="D27" s="92">
        <f t="shared" si="0"/>
        <v>0</v>
      </c>
      <c r="E27" s="92">
        <f t="shared" si="0"/>
        <v>0</v>
      </c>
      <c r="F27" s="93">
        <f t="shared" si="2"/>
        <v>0</v>
      </c>
      <c r="G27" s="47" t="s">
        <v>105</v>
      </c>
      <c r="H27" s="68">
        <f>F27-'５月'!F27</f>
        <v>-3</v>
      </c>
      <c r="I27" s="48" t="s">
        <v>106</v>
      </c>
      <c r="J27" s="34" t="str">
        <f t="shared" si="1"/>
        <v>↓</v>
      </c>
      <c r="L27" s="173"/>
      <c r="M27" s="175">
        <f>M26+N26</f>
        <v>3864</v>
      </c>
      <c r="N27" s="176"/>
      <c r="O27" s="31" t="s">
        <v>4</v>
      </c>
      <c r="P27" s="109"/>
      <c r="Q27" s="50" t="s">
        <v>5</v>
      </c>
      <c r="S27" s="177" t="s">
        <v>155</v>
      </c>
      <c r="T27" s="105">
        <v>2767</v>
      </c>
      <c r="U27" s="107">
        <v>2772</v>
      </c>
      <c r="V27" s="110">
        <v>2053</v>
      </c>
      <c r="W27" s="105">
        <v>46</v>
      </c>
      <c r="X27" s="107">
        <v>111</v>
      </c>
      <c r="Y27" s="110">
        <v>120</v>
      </c>
      <c r="Z27" s="105">
        <f>T27+W27</f>
        <v>2813</v>
      </c>
      <c r="AA27" s="107">
        <f>U27+X27</f>
        <v>2883</v>
      </c>
      <c r="AB27" s="142">
        <v>2153</v>
      </c>
    </row>
    <row r="28" spans="2:28" ht="15" customHeight="1" thickBot="1">
      <c r="B28" s="14" t="s">
        <v>14</v>
      </c>
      <c r="C28" s="94">
        <f t="shared" si="0"/>
        <v>16</v>
      </c>
      <c r="D28" s="94">
        <f t="shared" si="0"/>
        <v>1</v>
      </c>
      <c r="E28" s="94">
        <f t="shared" si="0"/>
        <v>3</v>
      </c>
      <c r="F28" s="95">
        <f t="shared" si="2"/>
        <v>4</v>
      </c>
      <c r="G28" s="57" t="s">
        <v>105</v>
      </c>
      <c r="H28" s="71">
        <f>F28-'５月'!F28</f>
        <v>-1</v>
      </c>
      <c r="I28" s="51" t="s">
        <v>106</v>
      </c>
      <c r="J28" s="34" t="str">
        <f t="shared" si="1"/>
        <v>↓</v>
      </c>
      <c r="L28" s="169" t="s">
        <v>123</v>
      </c>
      <c r="M28" s="105">
        <v>333</v>
      </c>
      <c r="N28" s="107">
        <v>311</v>
      </c>
      <c r="O28" s="58"/>
      <c r="P28" s="110">
        <v>286</v>
      </c>
      <c r="Q28" s="56"/>
      <c r="S28" s="179"/>
      <c r="T28" s="175">
        <f>T27+U27</f>
        <v>5539</v>
      </c>
      <c r="U28" s="176"/>
      <c r="V28" s="109"/>
      <c r="W28" s="175">
        <f>W27+X27</f>
        <v>157</v>
      </c>
      <c r="X28" s="176"/>
      <c r="Y28" s="109"/>
      <c r="Z28" s="175">
        <f>SUM(Z27:AA27)</f>
        <v>5696</v>
      </c>
      <c r="AA28" s="176"/>
      <c r="AB28" s="141"/>
    </row>
    <row r="29" spans="2:28" ht="15" customHeight="1" thickBot="1">
      <c r="B29" s="15" t="s">
        <v>15</v>
      </c>
      <c r="C29" s="96">
        <f t="shared" si="0"/>
        <v>33</v>
      </c>
      <c r="D29" s="96">
        <f t="shared" si="0"/>
        <v>18</v>
      </c>
      <c r="E29" s="96">
        <f t="shared" si="0"/>
        <v>17</v>
      </c>
      <c r="F29" s="97">
        <f t="shared" si="2"/>
        <v>35</v>
      </c>
      <c r="G29" s="59" t="s">
        <v>105</v>
      </c>
      <c r="H29" s="72">
        <f>F29-'５月'!F29</f>
        <v>25</v>
      </c>
      <c r="I29" s="60" t="s">
        <v>106</v>
      </c>
      <c r="J29" s="34" t="str">
        <f t="shared" si="1"/>
        <v>↑</v>
      </c>
      <c r="L29" s="173"/>
      <c r="M29" s="175">
        <f>M28+N28</f>
        <v>644</v>
      </c>
      <c r="N29" s="176"/>
      <c r="O29" s="31" t="s">
        <v>4</v>
      </c>
      <c r="P29" s="145"/>
      <c r="Q29" s="50" t="s">
        <v>5</v>
      </c>
      <c r="S29" s="177" t="s">
        <v>127</v>
      </c>
      <c r="T29" s="105">
        <v>1019</v>
      </c>
      <c r="U29" s="107">
        <v>1020</v>
      </c>
      <c r="V29" s="110">
        <v>670</v>
      </c>
      <c r="W29" s="105">
        <v>7</v>
      </c>
      <c r="X29" s="107">
        <v>4</v>
      </c>
      <c r="Y29" s="110">
        <v>11</v>
      </c>
      <c r="Z29" s="105">
        <f>T29+W29</f>
        <v>1026</v>
      </c>
      <c r="AA29" s="107">
        <f>U29+X29</f>
        <v>1024</v>
      </c>
      <c r="AB29" s="142">
        <v>678</v>
      </c>
    </row>
    <row r="30" spans="2:28" ht="15" customHeight="1" thickBot="1">
      <c r="B30" s="10"/>
      <c r="C30" s="44"/>
      <c r="L30" s="169" t="s">
        <v>124</v>
      </c>
      <c r="M30" s="105">
        <v>1174</v>
      </c>
      <c r="N30" s="107">
        <v>1195</v>
      </c>
      <c r="O30" s="58"/>
      <c r="P30" s="110">
        <v>965</v>
      </c>
      <c r="Q30" s="56"/>
      <c r="S30" s="179"/>
      <c r="T30" s="175">
        <f>T29+U29</f>
        <v>2039</v>
      </c>
      <c r="U30" s="176"/>
      <c r="V30" s="109"/>
      <c r="W30" s="175">
        <f>W29+X29</f>
        <v>11</v>
      </c>
      <c r="X30" s="176"/>
      <c r="Y30" s="109"/>
      <c r="Z30" s="175">
        <f>SUM(Z29:AA29)</f>
        <v>2050</v>
      </c>
      <c r="AA30" s="176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108</v>
      </c>
      <c r="F31" s="12" t="s">
        <v>19</v>
      </c>
      <c r="G31" s="77" t="s">
        <v>6</v>
      </c>
      <c r="H31" s="80"/>
      <c r="I31" s="79"/>
      <c r="L31" s="173"/>
      <c r="M31" s="175">
        <f>M30+N30</f>
        <v>2369</v>
      </c>
      <c r="N31" s="176"/>
      <c r="O31" s="31" t="s">
        <v>4</v>
      </c>
      <c r="P31" s="109"/>
      <c r="Q31" s="50" t="s">
        <v>5</v>
      </c>
      <c r="S31" s="177" t="s">
        <v>128</v>
      </c>
      <c r="T31" s="105">
        <v>147</v>
      </c>
      <c r="U31" s="107">
        <v>137</v>
      </c>
      <c r="V31" s="110">
        <v>92</v>
      </c>
      <c r="W31" s="105">
        <v>0</v>
      </c>
      <c r="X31" s="107">
        <v>0</v>
      </c>
      <c r="Y31" s="110">
        <v>0</v>
      </c>
      <c r="Z31" s="105">
        <f>T31+W31</f>
        <v>147</v>
      </c>
      <c r="AA31" s="107">
        <f>U31+X31</f>
        <v>137</v>
      </c>
      <c r="AB31" s="142">
        <v>92</v>
      </c>
    </row>
    <row r="32" spans="2:28" ht="15" customHeight="1">
      <c r="B32" s="13" t="s">
        <v>9</v>
      </c>
      <c r="C32" s="103">
        <v>0</v>
      </c>
      <c r="D32" s="103">
        <v>16</v>
      </c>
      <c r="E32" s="103">
        <v>28</v>
      </c>
      <c r="F32" s="93">
        <f>SUM(D32:E32)</f>
        <v>44</v>
      </c>
      <c r="G32" s="47" t="s">
        <v>4</v>
      </c>
      <c r="H32" s="68">
        <f>F32-'５月'!F32</f>
        <v>7</v>
      </c>
      <c r="I32" s="48" t="s">
        <v>5</v>
      </c>
      <c r="J32" s="34" t="str">
        <f aca="true" t="shared" si="3" ref="J32:J38">IF(H32=0,"",IF(H32&gt;0,"↑","↓"))</f>
        <v>↑</v>
      </c>
      <c r="L32" s="169" t="s">
        <v>125</v>
      </c>
      <c r="M32" s="105">
        <v>1275</v>
      </c>
      <c r="N32" s="107">
        <v>1324</v>
      </c>
      <c r="O32" s="58"/>
      <c r="P32" s="110">
        <v>917</v>
      </c>
      <c r="Q32" s="56"/>
      <c r="S32" s="179"/>
      <c r="T32" s="175">
        <f>T31+U31</f>
        <v>284</v>
      </c>
      <c r="U32" s="176"/>
      <c r="V32" s="109"/>
      <c r="W32" s="175">
        <f>W31+X31</f>
        <v>0</v>
      </c>
      <c r="X32" s="176"/>
      <c r="Y32" s="109"/>
      <c r="Z32" s="175">
        <f>SUM(Z31:AA31)</f>
        <v>284</v>
      </c>
      <c r="AA32" s="176"/>
      <c r="AB32" s="141"/>
    </row>
    <row r="33" spans="2:28" ht="15" customHeight="1">
      <c r="B33" s="13" t="s">
        <v>10</v>
      </c>
      <c r="C33" s="103">
        <v>6</v>
      </c>
      <c r="D33" s="103">
        <v>14</v>
      </c>
      <c r="E33" s="103">
        <v>15</v>
      </c>
      <c r="F33" s="93">
        <f aca="true" t="shared" si="4" ref="F33:F38">SUM(D33:E33)</f>
        <v>29</v>
      </c>
      <c r="G33" s="47" t="s">
        <v>4</v>
      </c>
      <c r="H33" s="68">
        <f>F33-'５月'!F33</f>
        <v>8</v>
      </c>
      <c r="I33" s="48" t="s">
        <v>5</v>
      </c>
      <c r="J33" s="34" t="str">
        <f t="shared" si="3"/>
        <v>↑</v>
      </c>
      <c r="L33" s="173"/>
      <c r="M33" s="175">
        <f>M32+N32</f>
        <v>2599</v>
      </c>
      <c r="N33" s="176"/>
      <c r="O33" s="31" t="s">
        <v>4</v>
      </c>
      <c r="P33" s="109"/>
      <c r="Q33" s="50" t="s">
        <v>5</v>
      </c>
      <c r="S33" s="177" t="s">
        <v>129</v>
      </c>
      <c r="T33" s="105">
        <v>182</v>
      </c>
      <c r="U33" s="107">
        <v>192</v>
      </c>
      <c r="V33" s="110">
        <v>103</v>
      </c>
      <c r="W33" s="105">
        <v>8</v>
      </c>
      <c r="X33" s="107">
        <v>5</v>
      </c>
      <c r="Y33" s="110">
        <v>13</v>
      </c>
      <c r="Z33" s="105">
        <f>T33+W33</f>
        <v>190</v>
      </c>
      <c r="AA33" s="107">
        <f>U33+X33</f>
        <v>197</v>
      </c>
      <c r="AB33" s="142">
        <v>116</v>
      </c>
    </row>
    <row r="34" spans="2:28" ht="15" customHeight="1">
      <c r="B34" s="13" t="s">
        <v>11</v>
      </c>
      <c r="C34" s="103">
        <v>78</v>
      </c>
      <c r="D34" s="103">
        <v>82</v>
      </c>
      <c r="E34" s="103">
        <v>60</v>
      </c>
      <c r="F34" s="93">
        <f t="shared" si="4"/>
        <v>142</v>
      </c>
      <c r="G34" s="47" t="s">
        <v>4</v>
      </c>
      <c r="H34" s="68">
        <f>F34-'５月'!F34</f>
        <v>-27</v>
      </c>
      <c r="I34" s="48" t="s">
        <v>5</v>
      </c>
      <c r="J34" s="34" t="str">
        <f t="shared" si="3"/>
        <v>↓</v>
      </c>
      <c r="L34" s="169" t="s">
        <v>126</v>
      </c>
      <c r="M34" s="105">
        <v>364</v>
      </c>
      <c r="N34" s="107">
        <v>364</v>
      </c>
      <c r="O34" s="58"/>
      <c r="P34" s="110">
        <v>271</v>
      </c>
      <c r="Q34" s="56"/>
      <c r="S34" s="179"/>
      <c r="T34" s="175">
        <f>T33+U33</f>
        <v>374</v>
      </c>
      <c r="U34" s="176"/>
      <c r="V34" s="109"/>
      <c r="W34" s="175">
        <f>W33+X33</f>
        <v>13</v>
      </c>
      <c r="X34" s="176"/>
      <c r="Y34" s="109"/>
      <c r="Z34" s="175">
        <f>SUM(Z33:AA33)</f>
        <v>387</v>
      </c>
      <c r="AA34" s="176"/>
      <c r="AB34" s="141"/>
    </row>
    <row r="35" spans="2:28" ht="15" customHeight="1">
      <c r="B35" s="13" t="s">
        <v>12</v>
      </c>
      <c r="C35" s="103">
        <v>42</v>
      </c>
      <c r="D35" s="103">
        <v>72</v>
      </c>
      <c r="E35" s="103">
        <v>59</v>
      </c>
      <c r="F35" s="93">
        <f t="shared" si="4"/>
        <v>131</v>
      </c>
      <c r="G35" s="47" t="s">
        <v>4</v>
      </c>
      <c r="H35" s="68">
        <f>F35-'５月'!F35</f>
        <v>-33</v>
      </c>
      <c r="I35" s="48" t="s">
        <v>5</v>
      </c>
      <c r="J35" s="34" t="str">
        <f t="shared" si="3"/>
        <v>↓</v>
      </c>
      <c r="L35" s="173"/>
      <c r="M35" s="175">
        <f>M34+N34</f>
        <v>728</v>
      </c>
      <c r="N35" s="176"/>
      <c r="O35" s="31" t="s">
        <v>4</v>
      </c>
      <c r="P35" s="109"/>
      <c r="Q35" s="50" t="s">
        <v>5</v>
      </c>
      <c r="S35" s="177" t="s">
        <v>130</v>
      </c>
      <c r="T35" s="105">
        <v>903</v>
      </c>
      <c r="U35" s="107">
        <v>902</v>
      </c>
      <c r="V35" s="110">
        <v>636</v>
      </c>
      <c r="W35" s="105">
        <v>147</v>
      </c>
      <c r="X35" s="107">
        <v>107</v>
      </c>
      <c r="Y35" s="110">
        <v>151</v>
      </c>
      <c r="Z35" s="105">
        <f>T35+W35</f>
        <v>1050</v>
      </c>
      <c r="AA35" s="107">
        <f>U35+X35</f>
        <v>1009</v>
      </c>
      <c r="AB35" s="142">
        <v>774</v>
      </c>
    </row>
    <row r="36" spans="2:28" ht="15" customHeight="1">
      <c r="B36" s="13" t="s">
        <v>13</v>
      </c>
      <c r="C36" s="103">
        <v>7</v>
      </c>
      <c r="D36" s="103">
        <v>0</v>
      </c>
      <c r="E36" s="103">
        <v>0</v>
      </c>
      <c r="F36" s="93">
        <f t="shared" si="4"/>
        <v>0</v>
      </c>
      <c r="G36" s="47" t="s">
        <v>4</v>
      </c>
      <c r="H36" s="68">
        <f>F36-'５月'!F36</f>
        <v>-1</v>
      </c>
      <c r="I36" s="48" t="s">
        <v>5</v>
      </c>
      <c r="J36" s="34" t="str">
        <f t="shared" si="3"/>
        <v>↓</v>
      </c>
      <c r="L36" s="169" t="s">
        <v>127</v>
      </c>
      <c r="M36" s="105">
        <v>1026</v>
      </c>
      <c r="N36" s="107">
        <v>1024</v>
      </c>
      <c r="O36" s="58"/>
      <c r="P36" s="110">
        <v>678</v>
      </c>
      <c r="Q36" s="56"/>
      <c r="S36" s="179"/>
      <c r="T36" s="175">
        <f>T35+U35</f>
        <v>1805</v>
      </c>
      <c r="U36" s="176"/>
      <c r="V36" s="109"/>
      <c r="W36" s="175">
        <f>W35+X35</f>
        <v>254</v>
      </c>
      <c r="X36" s="176"/>
      <c r="Y36" s="109"/>
      <c r="Z36" s="175">
        <f>SUM(Z35:AA35)</f>
        <v>2059</v>
      </c>
      <c r="AA36" s="176"/>
      <c r="AB36" s="141"/>
    </row>
    <row r="37" spans="2:28" ht="15" customHeight="1" thickBot="1">
      <c r="B37" s="14" t="s">
        <v>14</v>
      </c>
      <c r="C37" s="104">
        <v>9</v>
      </c>
      <c r="D37" s="104">
        <v>0</v>
      </c>
      <c r="E37" s="104">
        <v>0</v>
      </c>
      <c r="F37" s="95">
        <v>0</v>
      </c>
      <c r="G37" s="57" t="s">
        <v>4</v>
      </c>
      <c r="H37" s="71">
        <f>F37-'５月'!F37</f>
        <v>0</v>
      </c>
      <c r="I37" s="51" t="s">
        <v>5</v>
      </c>
      <c r="J37" s="34">
        <f t="shared" si="3"/>
      </c>
      <c r="L37" s="173"/>
      <c r="M37" s="175">
        <f>M36+N36</f>
        <v>2050</v>
      </c>
      <c r="N37" s="176"/>
      <c r="O37" s="31" t="s">
        <v>4</v>
      </c>
      <c r="P37" s="109"/>
      <c r="Q37" s="50" t="s">
        <v>5</v>
      </c>
      <c r="S37" s="177" t="s">
        <v>156</v>
      </c>
      <c r="T37" s="105">
        <v>335</v>
      </c>
      <c r="U37" s="107">
        <v>340</v>
      </c>
      <c r="V37" s="110">
        <v>238</v>
      </c>
      <c r="W37" s="105">
        <v>8</v>
      </c>
      <c r="X37" s="107">
        <v>1</v>
      </c>
      <c r="Y37" s="110">
        <v>9</v>
      </c>
      <c r="Z37" s="105">
        <f>T37+W37</f>
        <v>343</v>
      </c>
      <c r="AA37" s="107">
        <f>U37+X37</f>
        <v>341</v>
      </c>
      <c r="AB37" s="142">
        <v>246</v>
      </c>
    </row>
    <row r="38" spans="2:28" ht="15" customHeight="1" thickBot="1">
      <c r="B38" s="15" t="s">
        <v>15</v>
      </c>
      <c r="C38" s="96">
        <v>28</v>
      </c>
      <c r="D38" s="96">
        <v>12</v>
      </c>
      <c r="E38" s="96">
        <v>14</v>
      </c>
      <c r="F38" s="97">
        <f t="shared" si="4"/>
        <v>26</v>
      </c>
      <c r="G38" s="61" t="s">
        <v>4</v>
      </c>
      <c r="H38" s="72">
        <f>F38-'５月'!F38</f>
        <v>4</v>
      </c>
      <c r="I38" s="60" t="s">
        <v>5</v>
      </c>
      <c r="J38" s="34" t="str">
        <f t="shared" si="3"/>
        <v>↑</v>
      </c>
      <c r="L38" s="169" t="s">
        <v>128</v>
      </c>
      <c r="M38" s="105">
        <v>143</v>
      </c>
      <c r="N38" s="107">
        <v>134</v>
      </c>
      <c r="O38" s="58"/>
      <c r="P38" s="110">
        <v>89</v>
      </c>
      <c r="Q38" s="56"/>
      <c r="S38" s="179"/>
      <c r="T38" s="175">
        <f>T37+U37</f>
        <v>675</v>
      </c>
      <c r="U38" s="176"/>
      <c r="V38" s="109"/>
      <c r="W38" s="175">
        <f>W37+X37</f>
        <v>9</v>
      </c>
      <c r="X38" s="176"/>
      <c r="Y38" s="109"/>
      <c r="Z38" s="175">
        <f>SUM(Z37:AA37)</f>
        <v>684</v>
      </c>
      <c r="AA38" s="176"/>
      <c r="AB38" s="141"/>
    </row>
    <row r="39" spans="2:28" ht="15" customHeight="1" thickBot="1">
      <c r="B39" s="10"/>
      <c r="C39" s="44"/>
      <c r="L39" s="173"/>
      <c r="M39" s="175">
        <f>M38+N38</f>
        <v>277</v>
      </c>
      <c r="N39" s="176"/>
      <c r="O39" s="31" t="s">
        <v>4</v>
      </c>
      <c r="P39" s="109"/>
      <c r="Q39" s="50" t="s">
        <v>5</v>
      </c>
      <c r="S39" s="177" t="s">
        <v>132</v>
      </c>
      <c r="T39" s="105">
        <v>181</v>
      </c>
      <c r="U39" s="107">
        <v>189</v>
      </c>
      <c r="V39" s="110">
        <v>114</v>
      </c>
      <c r="W39" s="105">
        <v>5</v>
      </c>
      <c r="X39" s="107">
        <v>0</v>
      </c>
      <c r="Y39" s="110">
        <v>5</v>
      </c>
      <c r="Z39" s="105">
        <f>T39+W39</f>
        <v>186</v>
      </c>
      <c r="AA39" s="107">
        <f>U39+X39</f>
        <v>189</v>
      </c>
      <c r="AB39" s="142">
        <v>119</v>
      </c>
    </row>
    <row r="40" spans="2:28" ht="15" customHeight="1">
      <c r="B40" s="11" t="s">
        <v>179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9" t="s">
        <v>129</v>
      </c>
      <c r="M40" s="105">
        <v>190</v>
      </c>
      <c r="N40" s="107">
        <v>197</v>
      </c>
      <c r="O40" s="58"/>
      <c r="P40" s="110">
        <v>116</v>
      </c>
      <c r="Q40" s="56"/>
      <c r="S40" s="179"/>
      <c r="T40" s="175">
        <f>T39+U39</f>
        <v>370</v>
      </c>
      <c r="U40" s="176"/>
      <c r="V40" s="109"/>
      <c r="W40" s="175">
        <f>W39+X39</f>
        <v>5</v>
      </c>
      <c r="X40" s="176"/>
      <c r="Y40" s="109"/>
      <c r="Z40" s="175">
        <f>SUM(Z39:AA39)</f>
        <v>375</v>
      </c>
      <c r="AA40" s="176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F41-'５月'!F41</f>
        <v>0</v>
      </c>
      <c r="I41" s="48" t="s">
        <v>5</v>
      </c>
      <c r="J41" s="34">
        <f aca="true" t="shared" si="5" ref="J41:J47">IF(H41=0,"",IF(H41&gt;0,"↑","↓"))</f>
      </c>
      <c r="L41" s="173"/>
      <c r="M41" s="175">
        <f>M40+N40</f>
        <v>387</v>
      </c>
      <c r="N41" s="176"/>
      <c r="O41" s="31" t="s">
        <v>4</v>
      </c>
      <c r="P41" s="109"/>
      <c r="Q41" s="50" t="s">
        <v>5</v>
      </c>
      <c r="S41" s="177" t="s">
        <v>133</v>
      </c>
      <c r="T41" s="105">
        <v>113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F42-'５月'!F42</f>
        <v>0</v>
      </c>
      <c r="I42" s="48" t="s">
        <v>5</v>
      </c>
      <c r="J42" s="34">
        <f t="shared" si="5"/>
      </c>
      <c r="L42" s="169" t="s">
        <v>130</v>
      </c>
      <c r="M42" s="105">
        <v>1050</v>
      </c>
      <c r="N42" s="107">
        <v>1009</v>
      </c>
      <c r="O42" s="58"/>
      <c r="P42" s="110">
        <v>774</v>
      </c>
      <c r="Q42" s="56"/>
      <c r="S42" s="179"/>
      <c r="T42" s="175">
        <f>T41+U41</f>
        <v>209</v>
      </c>
      <c r="U42" s="176"/>
      <c r="V42" s="109"/>
      <c r="W42" s="175">
        <f>W41+X41</f>
        <v>0</v>
      </c>
      <c r="X42" s="176"/>
      <c r="Y42" s="109"/>
      <c r="Z42" s="175">
        <f>SUM(Z41:AA41)</f>
        <v>209</v>
      </c>
      <c r="AA42" s="176"/>
      <c r="AB42" s="141"/>
    </row>
    <row r="43" spans="2:28" ht="15" customHeight="1">
      <c r="B43" s="13" t="s">
        <v>11</v>
      </c>
      <c r="C43" s="103">
        <v>27</v>
      </c>
      <c r="D43" s="103">
        <v>21</v>
      </c>
      <c r="E43" s="103">
        <v>13</v>
      </c>
      <c r="F43" s="93">
        <f t="shared" si="6"/>
        <v>34</v>
      </c>
      <c r="G43" s="47" t="s">
        <v>4</v>
      </c>
      <c r="H43" s="68">
        <f>F43-'５月'!F43</f>
        <v>9</v>
      </c>
      <c r="I43" s="48" t="s">
        <v>5</v>
      </c>
      <c r="J43" s="34" t="str">
        <f t="shared" si="5"/>
        <v>↑</v>
      </c>
      <c r="L43" s="173"/>
      <c r="M43" s="175">
        <f>M42+N42</f>
        <v>2059</v>
      </c>
      <c r="N43" s="176"/>
      <c r="O43" s="31" t="s">
        <v>4</v>
      </c>
      <c r="P43" s="109"/>
      <c r="Q43" s="50" t="s">
        <v>5</v>
      </c>
      <c r="S43" s="177" t="s">
        <v>134</v>
      </c>
      <c r="T43" s="98">
        <v>20739</v>
      </c>
      <c r="U43" s="99">
        <v>20116</v>
      </c>
      <c r="V43" s="100">
        <v>15263</v>
      </c>
      <c r="W43" s="162">
        <v>716</v>
      </c>
      <c r="X43" s="163">
        <v>600</v>
      </c>
      <c r="Y43" s="100">
        <v>951</v>
      </c>
      <c r="Z43" s="98">
        <f>Z7+Z9+Z11+Z13+Z15+Z17+Z19+Z21+Z23+Z25+Z27+Z29+Z31+Z33+Z35+Z37+Z39+Z41</f>
        <v>21455</v>
      </c>
      <c r="AA43" s="99">
        <f>AA7+AA9+AA11+AA13+AA15+AA17+AA19+AA21+AA23+AA25+AA27+AA29+AA31+AA33+AA35+AA37+AA39+AA41</f>
        <v>20716</v>
      </c>
      <c r="AB43" s="143">
        <v>16072</v>
      </c>
    </row>
    <row r="44" spans="2:28" ht="15" customHeight="1" thickBot="1">
      <c r="B44" s="13" t="s">
        <v>12</v>
      </c>
      <c r="C44" s="103">
        <v>15</v>
      </c>
      <c r="D44" s="103">
        <v>14</v>
      </c>
      <c r="E44" s="103">
        <v>7</v>
      </c>
      <c r="F44" s="93">
        <f t="shared" si="6"/>
        <v>21</v>
      </c>
      <c r="G44" s="47" t="s">
        <v>4</v>
      </c>
      <c r="H44" s="68">
        <f>F44-'５月'!F44</f>
        <v>-13</v>
      </c>
      <c r="I44" s="48" t="s">
        <v>5</v>
      </c>
      <c r="J44" s="34" t="str">
        <f t="shared" si="5"/>
        <v>↓</v>
      </c>
      <c r="L44" s="169" t="s">
        <v>131</v>
      </c>
      <c r="M44" s="105">
        <v>343</v>
      </c>
      <c r="N44" s="107">
        <v>341</v>
      </c>
      <c r="O44" s="58"/>
      <c r="P44" s="108">
        <v>246</v>
      </c>
      <c r="Q44" s="56"/>
      <c r="S44" s="178"/>
      <c r="T44" s="171">
        <f>T43+U43</f>
        <v>40855</v>
      </c>
      <c r="U44" s="172"/>
      <c r="V44" s="101"/>
      <c r="W44" s="207">
        <f>W43+X43</f>
        <v>1316</v>
      </c>
      <c r="X44" s="208"/>
      <c r="Y44" s="101"/>
      <c r="Z44" s="171">
        <f>SUM(Z43:AA43)</f>
        <v>42171</v>
      </c>
      <c r="AA44" s="172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0</v>
      </c>
      <c r="F45" s="93">
        <f t="shared" si="6"/>
        <v>0</v>
      </c>
      <c r="G45" s="47" t="s">
        <v>4</v>
      </c>
      <c r="H45" s="68">
        <f>F45-'５月'!F45</f>
        <v>-2</v>
      </c>
      <c r="I45" s="48" t="s">
        <v>5</v>
      </c>
      <c r="J45" s="34" t="str">
        <f t="shared" si="5"/>
        <v>↓</v>
      </c>
      <c r="L45" s="173"/>
      <c r="M45" s="175">
        <f>M44+N44</f>
        <v>684</v>
      </c>
      <c r="N45" s="176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7</v>
      </c>
      <c r="D46" s="104">
        <v>1</v>
      </c>
      <c r="E46" s="104">
        <v>3</v>
      </c>
      <c r="F46" s="95">
        <f t="shared" si="6"/>
        <v>4</v>
      </c>
      <c r="G46" s="57" t="s">
        <v>4</v>
      </c>
      <c r="H46" s="71">
        <f>F46-'５月'!F46</f>
        <v>-1</v>
      </c>
      <c r="I46" s="51" t="s">
        <v>5</v>
      </c>
      <c r="J46" s="34" t="str">
        <f t="shared" si="5"/>
        <v>↓</v>
      </c>
      <c r="L46" s="169" t="s">
        <v>132</v>
      </c>
      <c r="M46" s="105">
        <v>186</v>
      </c>
      <c r="N46" s="107">
        <v>189</v>
      </c>
      <c r="O46" s="58"/>
      <c r="P46" s="110">
        <v>119</v>
      </c>
      <c r="Q46" s="56"/>
      <c r="T46" s="174" t="s">
        <v>170</v>
      </c>
      <c r="U46" s="174"/>
      <c r="V46" s="174"/>
      <c r="W46" s="174"/>
      <c r="X46" s="174"/>
      <c r="Y46" s="174"/>
      <c r="Z46" s="174"/>
      <c r="AA46" s="174"/>
    </row>
    <row r="47" spans="2:27" ht="15" customHeight="1" thickBot="1">
      <c r="B47" s="15" t="s">
        <v>15</v>
      </c>
      <c r="C47" s="96">
        <v>5</v>
      </c>
      <c r="D47" s="96">
        <v>6</v>
      </c>
      <c r="E47" s="96">
        <v>3</v>
      </c>
      <c r="F47" s="97">
        <f t="shared" si="6"/>
        <v>9</v>
      </c>
      <c r="G47" s="61" t="s">
        <v>4</v>
      </c>
      <c r="H47" s="72">
        <f>F47-'５月'!F47</f>
        <v>21</v>
      </c>
      <c r="I47" s="60" t="s">
        <v>5</v>
      </c>
      <c r="J47" s="34" t="str">
        <f t="shared" si="5"/>
        <v>↑</v>
      </c>
      <c r="L47" s="173"/>
      <c r="M47" s="175">
        <f>M46+N46</f>
        <v>375</v>
      </c>
      <c r="N47" s="176"/>
      <c r="O47" s="31" t="s">
        <v>4</v>
      </c>
      <c r="P47" s="109"/>
      <c r="Q47" s="50" t="s">
        <v>5</v>
      </c>
      <c r="T47" s="174"/>
      <c r="U47" s="174"/>
      <c r="V47" s="174"/>
      <c r="W47" s="174"/>
      <c r="X47" s="174"/>
      <c r="Y47" s="174"/>
      <c r="Z47" s="174"/>
      <c r="AA47" s="174"/>
    </row>
    <row r="48" spans="12:27" ht="15" customHeight="1">
      <c r="L48" s="169" t="s">
        <v>133</v>
      </c>
      <c r="M48" s="105">
        <v>113</v>
      </c>
      <c r="N48" s="107">
        <v>96</v>
      </c>
      <c r="O48" s="58"/>
      <c r="P48" s="110">
        <v>62</v>
      </c>
      <c r="Q48" s="56"/>
      <c r="T48" s="174"/>
      <c r="U48" s="174"/>
      <c r="V48" s="174"/>
      <c r="W48" s="174"/>
      <c r="X48" s="174"/>
      <c r="Y48" s="174"/>
      <c r="Z48" s="174"/>
      <c r="AA48" s="174"/>
    </row>
    <row r="49" spans="12:27" ht="15" customHeight="1">
      <c r="L49" s="173"/>
      <c r="M49" s="175">
        <f>M48+N48</f>
        <v>209</v>
      </c>
      <c r="N49" s="176"/>
      <c r="O49" s="31" t="s">
        <v>4</v>
      </c>
      <c r="P49" s="109"/>
      <c r="Q49" s="50" t="s">
        <v>5</v>
      </c>
      <c r="T49" s="174"/>
      <c r="U49" s="174"/>
      <c r="V49" s="174"/>
      <c r="W49" s="174"/>
      <c r="X49" s="174"/>
      <c r="Y49" s="174"/>
      <c r="Z49" s="174"/>
      <c r="AA49" s="174"/>
    </row>
    <row r="50" spans="12:17" ht="15" customHeight="1">
      <c r="L50" s="169" t="s">
        <v>135</v>
      </c>
      <c r="M50" s="105">
        <v>403</v>
      </c>
      <c r="N50" s="107">
        <v>378</v>
      </c>
      <c r="O50" s="58"/>
      <c r="P50" s="110">
        <v>219</v>
      </c>
      <c r="Q50" s="56"/>
    </row>
    <row r="51" spans="12:17" ht="15" customHeight="1">
      <c r="L51" s="173"/>
      <c r="M51" s="175">
        <f>M50+N50</f>
        <v>781</v>
      </c>
      <c r="N51" s="176"/>
      <c r="O51" s="31" t="s">
        <v>4</v>
      </c>
      <c r="P51" s="109"/>
      <c r="Q51" s="50" t="s">
        <v>5</v>
      </c>
    </row>
    <row r="52" spans="12:17" ht="15" customHeight="1">
      <c r="L52" s="169" t="s">
        <v>134</v>
      </c>
      <c r="M52" s="98">
        <v>21455</v>
      </c>
      <c r="N52" s="99">
        <v>20716</v>
      </c>
      <c r="O52" s="58"/>
      <c r="P52" s="147">
        <v>16072</v>
      </c>
      <c r="Q52" s="56"/>
    </row>
    <row r="53" spans="12:17" ht="15" customHeight="1" thickBot="1">
      <c r="L53" s="170"/>
      <c r="M53" s="171">
        <f>M52+N52</f>
        <v>42171</v>
      </c>
      <c r="N53" s="172"/>
      <c r="O53" s="62" t="s">
        <v>4</v>
      </c>
      <c r="P53" s="101"/>
      <c r="Q53" s="42" t="s">
        <v>5</v>
      </c>
    </row>
  </sheetData>
  <sheetProtection/>
  <mergeCells count="144">
    <mergeCell ref="T46:AA49"/>
    <mergeCell ref="D17:F17"/>
    <mergeCell ref="D18:F18"/>
    <mergeCell ref="D9:F9"/>
    <mergeCell ref="D10:F10"/>
    <mergeCell ref="D11:F11"/>
    <mergeCell ref="D12:F12"/>
    <mergeCell ref="M49:N49"/>
    <mergeCell ref="M47:N47"/>
    <mergeCell ref="L44:L45"/>
    <mergeCell ref="D3:F3"/>
    <mergeCell ref="D4:F4"/>
    <mergeCell ref="D5:F5"/>
    <mergeCell ref="D6:F6"/>
    <mergeCell ref="L4:L5"/>
    <mergeCell ref="D16:F16"/>
    <mergeCell ref="L14:L15"/>
    <mergeCell ref="M51:N51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Z44:AA44"/>
    <mergeCell ref="S41:S42"/>
    <mergeCell ref="T42:U42"/>
    <mergeCell ref="W42:X42"/>
    <mergeCell ref="Z42:AA42"/>
    <mergeCell ref="W44:X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C44" sqref="C44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">
        <v>221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03">
        <f>D9+D15</f>
        <v>42144</v>
      </c>
      <c r="E3" s="209"/>
      <c r="F3" s="210"/>
      <c r="G3" s="45" t="s">
        <v>4</v>
      </c>
      <c r="H3" s="66">
        <f>D3-'６月'!D3</f>
        <v>-27</v>
      </c>
      <c r="I3" s="46" t="s">
        <v>5</v>
      </c>
      <c r="J3" s="34" t="str">
        <f>IF(H3=0,"",IF(H3&gt;0,"↑","↓"))</f>
        <v>↓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1">
        <f>D10+D16</f>
        <v>21447</v>
      </c>
      <c r="E4" s="211"/>
      <c r="F4" s="212"/>
      <c r="G4" s="47" t="s">
        <v>4</v>
      </c>
      <c r="H4" s="67">
        <f>D4-'６月'!D4</f>
        <v>-8</v>
      </c>
      <c r="I4" s="48" t="s">
        <v>5</v>
      </c>
      <c r="J4" s="34" t="str">
        <f>IF(H4=0,"",IF(H4&gt;0,"↑","↓"))</f>
        <v>↓</v>
      </c>
      <c r="L4" s="189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2</v>
      </c>
      <c r="C5" s="113"/>
      <c r="D5" s="201">
        <f>D11+D17</f>
        <v>20697</v>
      </c>
      <c r="E5" s="211"/>
      <c r="F5" s="212"/>
      <c r="G5" s="49" t="s">
        <v>4</v>
      </c>
      <c r="H5" s="69">
        <f>D5-'６月'!D5</f>
        <v>-19</v>
      </c>
      <c r="I5" s="50" t="s">
        <v>5</v>
      </c>
      <c r="J5" s="34" t="str">
        <f>IF(H5=0,"",IF(H5&gt;0,"↑","↓"))</f>
        <v>↓</v>
      </c>
      <c r="L5" s="190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95" t="s">
        <v>168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3</v>
      </c>
      <c r="C6" s="115"/>
      <c r="D6" s="202">
        <f>D12+D18</f>
        <v>16059</v>
      </c>
      <c r="E6" s="213"/>
      <c r="F6" s="214"/>
      <c r="G6" s="53" t="s">
        <v>4</v>
      </c>
      <c r="H6" s="70">
        <f>D6-'６月'!D6</f>
        <v>-13</v>
      </c>
      <c r="I6" s="54" t="s">
        <v>5</v>
      </c>
      <c r="J6" s="34" t="str">
        <f>IF(H6=0,"",IF(H6&gt;0,"↑","↓"))</f>
        <v>↓</v>
      </c>
      <c r="L6" s="169" t="s">
        <v>112</v>
      </c>
      <c r="M6" s="105">
        <v>132</v>
      </c>
      <c r="N6" s="106">
        <v>129</v>
      </c>
      <c r="O6" s="30"/>
      <c r="P6" s="108">
        <v>82</v>
      </c>
      <c r="Q6" s="56"/>
      <c r="S6" s="139"/>
      <c r="T6" s="29" t="s">
        <v>107</v>
      </c>
      <c r="U6" s="28" t="s">
        <v>108</v>
      </c>
      <c r="V6" s="196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6:28" ht="15" customHeight="1">
      <c r="F7" s="91"/>
      <c r="H7" s="64"/>
      <c r="L7" s="173"/>
      <c r="M7" s="175">
        <f>M6+N6</f>
        <v>261</v>
      </c>
      <c r="N7" s="176"/>
      <c r="O7" s="31" t="s">
        <v>4</v>
      </c>
      <c r="P7" s="109"/>
      <c r="Q7" s="50" t="s">
        <v>5</v>
      </c>
      <c r="S7" s="177" t="s">
        <v>112</v>
      </c>
      <c r="T7" s="105">
        <v>132</v>
      </c>
      <c r="U7" s="106">
        <v>128</v>
      </c>
      <c r="V7" s="108">
        <v>82</v>
      </c>
      <c r="W7" s="105">
        <v>0</v>
      </c>
      <c r="X7" s="106">
        <v>1</v>
      </c>
      <c r="Y7" s="110">
        <v>1</v>
      </c>
      <c r="Z7" s="105">
        <f>T7+W7</f>
        <v>132</v>
      </c>
      <c r="AA7" s="106">
        <f>U7+X7</f>
        <v>129</v>
      </c>
      <c r="AB7" s="140">
        <v>82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9" t="s">
        <v>113</v>
      </c>
      <c r="M8" s="105">
        <v>171</v>
      </c>
      <c r="N8" s="107">
        <v>169</v>
      </c>
      <c r="O8" s="58"/>
      <c r="P8" s="110">
        <v>116</v>
      </c>
      <c r="Q8" s="56"/>
      <c r="S8" s="179"/>
      <c r="T8" s="175">
        <f>T7+U7</f>
        <v>260</v>
      </c>
      <c r="U8" s="176"/>
      <c r="V8" s="109"/>
      <c r="W8" s="175">
        <f>W7+X7</f>
        <v>1</v>
      </c>
      <c r="X8" s="176"/>
      <c r="Y8" s="109"/>
      <c r="Z8" s="175">
        <f>SUM(Z7:AA7)</f>
        <v>261</v>
      </c>
      <c r="AA8" s="176"/>
      <c r="AB8" s="141"/>
      <c r="AD8" s="102"/>
    </row>
    <row r="9" spans="2:28" ht="15" customHeight="1">
      <c r="B9" s="81" t="s">
        <v>0</v>
      </c>
      <c r="C9" s="111"/>
      <c r="D9" s="203">
        <f>D10+D11</f>
        <v>40816</v>
      </c>
      <c r="E9" s="187"/>
      <c r="F9" s="188"/>
      <c r="G9" s="45" t="s">
        <v>4</v>
      </c>
      <c r="H9" s="66">
        <f>D9-'６月'!D9</f>
        <v>-39</v>
      </c>
      <c r="I9" s="46" t="s">
        <v>5</v>
      </c>
      <c r="J9" s="34" t="str">
        <f>IF(H9=0,"",IF(H9&gt;0,"↑","↓"))</f>
        <v>↓</v>
      </c>
      <c r="L9" s="173"/>
      <c r="M9" s="175">
        <f>M8+N8</f>
        <v>340</v>
      </c>
      <c r="N9" s="176"/>
      <c r="O9" s="31" t="s">
        <v>4</v>
      </c>
      <c r="P9" s="109"/>
      <c r="Q9" s="50" t="s">
        <v>5</v>
      </c>
      <c r="S9" s="177" t="s">
        <v>113</v>
      </c>
      <c r="T9" s="105">
        <v>171</v>
      </c>
      <c r="U9" s="107">
        <v>169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171</v>
      </c>
      <c r="AA9" s="107">
        <f>U9+X9</f>
        <v>169</v>
      </c>
      <c r="AB9" s="142">
        <v>116</v>
      </c>
    </row>
    <row r="10" spans="2:28" ht="15" customHeight="1">
      <c r="B10" s="112" t="s">
        <v>1</v>
      </c>
      <c r="C10" s="113"/>
      <c r="D10" s="201">
        <v>20722</v>
      </c>
      <c r="E10" s="181"/>
      <c r="F10" s="182"/>
      <c r="G10" s="47" t="s">
        <v>4</v>
      </c>
      <c r="H10" s="67">
        <f>D10-'６月'!D10</f>
        <v>-17</v>
      </c>
      <c r="I10" s="48" t="s">
        <v>5</v>
      </c>
      <c r="J10" s="34" t="str">
        <f>IF(H10=0,"",IF(H10&gt;0,"↑","↓"))</f>
        <v>↓</v>
      </c>
      <c r="L10" s="169" t="s">
        <v>114</v>
      </c>
      <c r="M10" s="105">
        <v>1545</v>
      </c>
      <c r="N10" s="107">
        <v>1524</v>
      </c>
      <c r="O10" s="58"/>
      <c r="P10" s="110">
        <v>1123</v>
      </c>
      <c r="Q10" s="56"/>
      <c r="S10" s="179"/>
      <c r="T10" s="175">
        <f>T9+U9</f>
        <v>340</v>
      </c>
      <c r="U10" s="176"/>
      <c r="V10" s="109"/>
      <c r="W10" s="175">
        <f>W9+X9</f>
        <v>0</v>
      </c>
      <c r="X10" s="176"/>
      <c r="Y10" s="109"/>
      <c r="Z10" s="175">
        <f>SUM(Z9:AA9)</f>
        <v>340</v>
      </c>
      <c r="AA10" s="176"/>
      <c r="AB10" s="141"/>
    </row>
    <row r="11" spans="2:28" ht="15" customHeight="1">
      <c r="B11" s="112" t="s">
        <v>2</v>
      </c>
      <c r="C11" s="113"/>
      <c r="D11" s="201">
        <v>20094</v>
      </c>
      <c r="E11" s="181"/>
      <c r="F11" s="182"/>
      <c r="G11" s="47" t="s">
        <v>4</v>
      </c>
      <c r="H11" s="69">
        <f>D11-'６月'!D11</f>
        <v>-22</v>
      </c>
      <c r="I11" s="48" t="s">
        <v>5</v>
      </c>
      <c r="J11" s="34" t="str">
        <f>IF(H11=0,"",IF(H11&gt;0,"↑","↓"))</f>
        <v>↓</v>
      </c>
      <c r="L11" s="173"/>
      <c r="M11" s="175">
        <f>M10+N10</f>
        <v>3069</v>
      </c>
      <c r="N11" s="176"/>
      <c r="O11" s="31" t="s">
        <v>4</v>
      </c>
      <c r="P11" s="109"/>
      <c r="Q11" s="50" t="s">
        <v>5</v>
      </c>
      <c r="S11" s="177" t="s">
        <v>114</v>
      </c>
      <c r="T11" s="105">
        <v>1531</v>
      </c>
      <c r="U11" s="107">
        <v>1511</v>
      </c>
      <c r="V11" s="110">
        <v>1108</v>
      </c>
      <c r="W11" s="105">
        <v>14</v>
      </c>
      <c r="X11" s="107">
        <v>13</v>
      </c>
      <c r="Y11" s="110">
        <v>22</v>
      </c>
      <c r="Z11" s="105">
        <f>T11+W11</f>
        <v>1545</v>
      </c>
      <c r="AA11" s="107">
        <f>U11+X11</f>
        <v>1524</v>
      </c>
      <c r="AB11" s="142">
        <v>1123</v>
      </c>
    </row>
    <row r="12" spans="2:28" ht="15" customHeight="1" thickBot="1">
      <c r="B12" s="114" t="s">
        <v>3</v>
      </c>
      <c r="C12" s="115"/>
      <c r="D12" s="202">
        <v>15214</v>
      </c>
      <c r="E12" s="184"/>
      <c r="F12" s="185"/>
      <c r="G12" s="53" t="s">
        <v>4</v>
      </c>
      <c r="H12" s="70">
        <f>D12-'６月'!D12</f>
        <v>-20</v>
      </c>
      <c r="I12" s="54" t="s">
        <v>5</v>
      </c>
      <c r="J12" s="34" t="str">
        <f>IF(H12=0,"",IF(H12&gt;0,"↑","↓"))</f>
        <v>↓</v>
      </c>
      <c r="L12" s="169" t="s">
        <v>115</v>
      </c>
      <c r="M12" s="105">
        <v>2442</v>
      </c>
      <c r="N12" s="107">
        <v>2333</v>
      </c>
      <c r="O12" s="58"/>
      <c r="P12" s="110">
        <v>1743</v>
      </c>
      <c r="Q12" s="56"/>
      <c r="S12" s="179"/>
      <c r="T12" s="175">
        <f>T11+U11</f>
        <v>3042</v>
      </c>
      <c r="U12" s="176"/>
      <c r="V12" s="109"/>
      <c r="W12" s="175">
        <f>W11+X11</f>
        <v>27</v>
      </c>
      <c r="X12" s="176"/>
      <c r="Y12" s="109"/>
      <c r="Z12" s="175">
        <f>SUM(Z11:AA11)</f>
        <v>3069</v>
      </c>
      <c r="AA12" s="176"/>
      <c r="AB12" s="141"/>
    </row>
    <row r="13" spans="6:28" ht="15" customHeight="1">
      <c r="F13" s="91"/>
      <c r="H13" s="64"/>
      <c r="L13" s="173"/>
      <c r="M13" s="175">
        <f>M12+N12</f>
        <v>4775</v>
      </c>
      <c r="N13" s="176"/>
      <c r="O13" s="31" t="s">
        <v>4</v>
      </c>
      <c r="P13" s="109"/>
      <c r="Q13" s="50" t="s">
        <v>5</v>
      </c>
      <c r="S13" s="177" t="s">
        <v>115</v>
      </c>
      <c r="T13" s="105">
        <v>2421</v>
      </c>
      <c r="U13" s="107">
        <v>2319</v>
      </c>
      <c r="V13" s="110">
        <v>1717</v>
      </c>
      <c r="W13" s="105">
        <v>39</v>
      </c>
      <c r="X13" s="107">
        <v>36</v>
      </c>
      <c r="Y13" s="110">
        <v>59</v>
      </c>
      <c r="Z13" s="105">
        <f>T13+W13</f>
        <v>2460</v>
      </c>
      <c r="AA13" s="107">
        <f>U13+X13</f>
        <v>2355</v>
      </c>
      <c r="AB13" s="142">
        <v>1762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9" t="s">
        <v>116</v>
      </c>
      <c r="M14" s="105">
        <v>750</v>
      </c>
      <c r="N14" s="107">
        <v>736</v>
      </c>
      <c r="O14" s="58"/>
      <c r="P14" s="110">
        <v>574</v>
      </c>
      <c r="Q14" s="56"/>
      <c r="S14" s="179"/>
      <c r="T14" s="175">
        <f>T13+U13</f>
        <v>4740</v>
      </c>
      <c r="U14" s="176"/>
      <c r="V14" s="109"/>
      <c r="W14" s="175">
        <f>W13+X13</f>
        <v>75</v>
      </c>
      <c r="X14" s="176"/>
      <c r="Y14" s="109"/>
      <c r="Z14" s="175">
        <f>SUM(Z13:AA13)</f>
        <v>4815</v>
      </c>
      <c r="AA14" s="176"/>
      <c r="AB14" s="141"/>
    </row>
    <row r="15" spans="2:28" ht="15" customHeight="1">
      <c r="B15" s="81" t="s">
        <v>0</v>
      </c>
      <c r="C15" s="111"/>
      <c r="D15" s="203">
        <f>D16+D17</f>
        <v>1328</v>
      </c>
      <c r="E15" s="187"/>
      <c r="F15" s="188"/>
      <c r="G15" s="45" t="s">
        <v>4</v>
      </c>
      <c r="H15" s="66">
        <f>D15-'６月'!D15</f>
        <v>12</v>
      </c>
      <c r="I15" s="46" t="s">
        <v>5</v>
      </c>
      <c r="J15" s="34" t="str">
        <f>IF(H15=0,"",IF(H15&gt;0,"↑","↓"))</f>
        <v>↑</v>
      </c>
      <c r="L15" s="173"/>
      <c r="M15" s="175">
        <f>M14+N14</f>
        <v>1486</v>
      </c>
      <c r="N15" s="176"/>
      <c r="O15" s="31" t="s">
        <v>4</v>
      </c>
      <c r="P15" s="109"/>
      <c r="Q15" s="50" t="s">
        <v>5</v>
      </c>
      <c r="S15" s="177" t="s">
        <v>116</v>
      </c>
      <c r="T15" s="105">
        <v>466</v>
      </c>
      <c r="U15" s="107">
        <v>457</v>
      </c>
      <c r="V15" s="110">
        <v>353</v>
      </c>
      <c r="W15" s="105">
        <v>6</v>
      </c>
      <c r="X15" s="107">
        <v>7</v>
      </c>
      <c r="Y15" s="110">
        <v>6</v>
      </c>
      <c r="Z15" s="105">
        <f>T15+W15</f>
        <v>472</v>
      </c>
      <c r="AA15" s="107">
        <f>U15+X15</f>
        <v>464</v>
      </c>
      <c r="AB15" s="142">
        <v>356</v>
      </c>
    </row>
    <row r="16" spans="2:28" ht="15" customHeight="1">
      <c r="B16" s="112" t="s">
        <v>1</v>
      </c>
      <c r="C16" s="113"/>
      <c r="D16" s="201">
        <v>725</v>
      </c>
      <c r="E16" s="181"/>
      <c r="F16" s="182"/>
      <c r="G16" s="47" t="s">
        <v>4</v>
      </c>
      <c r="H16" s="67">
        <f>D16-'６月'!D16</f>
        <v>9</v>
      </c>
      <c r="I16" s="48" t="s">
        <v>5</v>
      </c>
      <c r="J16" s="34" t="str">
        <f>IF(H16=0,"",IF(H16&gt;0,"↑","↓"))</f>
        <v>↑</v>
      </c>
      <c r="L16" s="169" t="s">
        <v>117</v>
      </c>
      <c r="M16" s="105">
        <v>2729</v>
      </c>
      <c r="N16" s="107">
        <v>2631</v>
      </c>
      <c r="O16" s="58"/>
      <c r="P16" s="110">
        <v>2066</v>
      </c>
      <c r="Q16" s="56"/>
      <c r="S16" s="179"/>
      <c r="T16" s="175">
        <f>T15+U15</f>
        <v>923</v>
      </c>
      <c r="U16" s="176"/>
      <c r="V16" s="109"/>
      <c r="W16" s="175">
        <f>W15+X15</f>
        <v>13</v>
      </c>
      <c r="X16" s="176"/>
      <c r="Y16" s="109"/>
      <c r="Z16" s="175">
        <f>SUM(Z15:AA15)</f>
        <v>936</v>
      </c>
      <c r="AA16" s="176"/>
      <c r="AB16" s="141"/>
    </row>
    <row r="17" spans="2:28" ht="15" customHeight="1">
      <c r="B17" s="112" t="s">
        <v>2</v>
      </c>
      <c r="C17" s="113"/>
      <c r="D17" s="201">
        <v>603</v>
      </c>
      <c r="E17" s="181"/>
      <c r="F17" s="182"/>
      <c r="G17" s="47" t="s">
        <v>4</v>
      </c>
      <c r="H17" s="69">
        <f>D17-'６月'!D17</f>
        <v>3</v>
      </c>
      <c r="I17" s="48" t="s">
        <v>5</v>
      </c>
      <c r="J17" s="34" t="str">
        <f>IF(H17=0,"",IF(H17&gt;0,"↑","↓"))</f>
        <v>↑</v>
      </c>
      <c r="L17" s="173"/>
      <c r="M17" s="175">
        <f>M16+N16</f>
        <v>5360</v>
      </c>
      <c r="N17" s="176"/>
      <c r="O17" s="31" t="s">
        <v>4</v>
      </c>
      <c r="P17" s="109"/>
      <c r="Q17" s="50" t="s">
        <v>5</v>
      </c>
      <c r="S17" s="177" t="s">
        <v>176</v>
      </c>
      <c r="T17" s="105">
        <v>1724</v>
      </c>
      <c r="U17" s="107">
        <v>1562</v>
      </c>
      <c r="V17" s="110">
        <v>1299</v>
      </c>
      <c r="W17" s="105">
        <v>10</v>
      </c>
      <c r="X17" s="107">
        <v>22</v>
      </c>
      <c r="Y17" s="110">
        <v>24</v>
      </c>
      <c r="Z17" s="105">
        <f>T17+W17</f>
        <v>1734</v>
      </c>
      <c r="AA17" s="107">
        <f>U17+X17</f>
        <v>1584</v>
      </c>
      <c r="AB17" s="142">
        <v>1308</v>
      </c>
    </row>
    <row r="18" spans="2:28" ht="15" customHeight="1" thickBot="1">
      <c r="B18" s="114" t="s">
        <v>3</v>
      </c>
      <c r="C18" s="115"/>
      <c r="D18" s="202">
        <v>845</v>
      </c>
      <c r="E18" s="184"/>
      <c r="F18" s="185"/>
      <c r="G18" s="53" t="s">
        <v>4</v>
      </c>
      <c r="H18" s="70">
        <f>D18-'６月'!D18</f>
        <v>7</v>
      </c>
      <c r="I18" s="54" t="s">
        <v>5</v>
      </c>
      <c r="J18" s="34" t="str">
        <f>IF(H18=0,"",IF(H18&gt;0,"↑","↓"))</f>
        <v>↑</v>
      </c>
      <c r="L18" s="169" t="s">
        <v>118</v>
      </c>
      <c r="M18" s="105">
        <v>2999</v>
      </c>
      <c r="N18" s="107">
        <v>2854</v>
      </c>
      <c r="O18" s="58"/>
      <c r="P18" s="110">
        <v>2333</v>
      </c>
      <c r="Q18" s="56"/>
      <c r="S18" s="179"/>
      <c r="T18" s="175">
        <f>T17+U17</f>
        <v>3286</v>
      </c>
      <c r="U18" s="176"/>
      <c r="V18" s="109"/>
      <c r="W18" s="175">
        <f>W17+X17</f>
        <v>32</v>
      </c>
      <c r="X18" s="176"/>
      <c r="Y18" s="109"/>
      <c r="Z18" s="175">
        <f>SUM(Z17:AA17)</f>
        <v>3318</v>
      </c>
      <c r="AA18" s="176"/>
      <c r="AB18" s="141"/>
    </row>
    <row r="19" spans="12:28" ht="15" customHeight="1">
      <c r="L19" s="173"/>
      <c r="M19" s="175">
        <f>M18+N18</f>
        <v>5853</v>
      </c>
      <c r="N19" s="176"/>
      <c r="O19" s="31" t="s">
        <v>4</v>
      </c>
      <c r="P19" s="109"/>
      <c r="Q19" s="50" t="s">
        <v>5</v>
      </c>
      <c r="S19" s="177" t="s">
        <v>177</v>
      </c>
      <c r="T19" s="105">
        <v>4764</v>
      </c>
      <c r="U19" s="107">
        <v>4660</v>
      </c>
      <c r="V19" s="110">
        <v>3578</v>
      </c>
      <c r="W19" s="105">
        <v>179</v>
      </c>
      <c r="X19" s="107">
        <v>130</v>
      </c>
      <c r="Y19" s="110">
        <v>190</v>
      </c>
      <c r="Z19" s="105">
        <f>T19+W19</f>
        <v>4943</v>
      </c>
      <c r="AA19" s="107">
        <f>U19+X19</f>
        <v>4790</v>
      </c>
      <c r="AB19" s="142">
        <v>3735</v>
      </c>
    </row>
    <row r="20" spans="2:28" ht="15" customHeight="1">
      <c r="B20" s="85" t="s">
        <v>7</v>
      </c>
      <c r="C20" s="44"/>
      <c r="H20" s="63"/>
      <c r="L20" s="169" t="s">
        <v>119</v>
      </c>
      <c r="M20" s="105">
        <v>74</v>
      </c>
      <c r="N20" s="107">
        <v>85</v>
      </c>
      <c r="O20" s="58"/>
      <c r="P20" s="110">
        <v>50</v>
      </c>
      <c r="Q20" s="56"/>
      <c r="S20" s="179"/>
      <c r="T20" s="175">
        <f>T19+U19</f>
        <v>9424</v>
      </c>
      <c r="U20" s="176"/>
      <c r="V20" s="109"/>
      <c r="W20" s="175">
        <f>W19+X19</f>
        <v>309</v>
      </c>
      <c r="X20" s="176"/>
      <c r="Y20" s="109"/>
      <c r="Z20" s="175">
        <f>SUM(Z19:AA19)</f>
        <v>9733</v>
      </c>
      <c r="AA20" s="176"/>
      <c r="AB20" s="141"/>
    </row>
    <row r="21" spans="3:28" ht="15" customHeight="1" thickBot="1">
      <c r="C21" s="44"/>
      <c r="H21" s="63"/>
      <c r="L21" s="173"/>
      <c r="M21" s="175">
        <f>M20+N20</f>
        <v>159</v>
      </c>
      <c r="N21" s="176"/>
      <c r="O21" s="31" t="s">
        <v>4</v>
      </c>
      <c r="P21" s="109"/>
      <c r="Q21" s="50" t="s">
        <v>5</v>
      </c>
      <c r="S21" s="177" t="s">
        <v>120</v>
      </c>
      <c r="T21" s="105">
        <v>1441</v>
      </c>
      <c r="U21" s="107">
        <v>1365</v>
      </c>
      <c r="V21" s="110">
        <v>1064</v>
      </c>
      <c r="W21" s="105">
        <v>51</v>
      </c>
      <c r="X21" s="107">
        <v>58</v>
      </c>
      <c r="Y21" s="110">
        <v>79</v>
      </c>
      <c r="Z21" s="105">
        <f>T21+W21</f>
        <v>1492</v>
      </c>
      <c r="AA21" s="107">
        <f>U21+X21</f>
        <v>1423</v>
      </c>
      <c r="AB21" s="142">
        <v>1130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9" t="s">
        <v>120</v>
      </c>
      <c r="M22" s="105">
        <v>1485</v>
      </c>
      <c r="N22" s="107">
        <v>1420</v>
      </c>
      <c r="O22" s="58"/>
      <c r="P22" s="110">
        <v>1126</v>
      </c>
      <c r="Q22" s="56"/>
      <c r="S22" s="179"/>
      <c r="T22" s="175">
        <f>T21+U21</f>
        <v>2806</v>
      </c>
      <c r="U22" s="176"/>
      <c r="V22" s="109"/>
      <c r="W22" s="175">
        <f>W21+X21</f>
        <v>109</v>
      </c>
      <c r="X22" s="176"/>
      <c r="Y22" s="109"/>
      <c r="Z22" s="175">
        <f>SUM(Z21:AA21)</f>
        <v>2915</v>
      </c>
      <c r="AA22" s="176"/>
      <c r="AB22" s="141"/>
    </row>
    <row r="23" spans="2:28" ht="15" customHeight="1">
      <c r="B23" s="13" t="s">
        <v>9</v>
      </c>
      <c r="C23" s="92">
        <f aca="true" t="shared" si="0" ref="C23:E29">C32+C41</f>
        <v>0</v>
      </c>
      <c r="D23" s="92">
        <f t="shared" si="0"/>
        <v>18</v>
      </c>
      <c r="E23" s="92">
        <f t="shared" si="0"/>
        <v>15</v>
      </c>
      <c r="F23" s="93">
        <f>SUM(D23:E23)</f>
        <v>33</v>
      </c>
      <c r="G23" s="47" t="s">
        <v>105</v>
      </c>
      <c r="H23" s="68">
        <f>F23-'６月'!F23</f>
        <v>-11</v>
      </c>
      <c r="I23" s="48" t="s">
        <v>106</v>
      </c>
      <c r="J23" s="34" t="str">
        <f aca="true" t="shared" si="1" ref="J23:J29">IF(H23=0,"",IF(H23&gt;0,"↑","↓"))</f>
        <v>↓</v>
      </c>
      <c r="L23" s="173"/>
      <c r="M23" s="175">
        <f>M22+N22</f>
        <v>2905</v>
      </c>
      <c r="N23" s="176"/>
      <c r="O23" s="31" t="s">
        <v>4</v>
      </c>
      <c r="P23" s="109"/>
      <c r="Q23" s="50" t="s">
        <v>5</v>
      </c>
      <c r="S23" s="177" t="s">
        <v>121</v>
      </c>
      <c r="T23" s="105">
        <v>458</v>
      </c>
      <c r="U23" s="107">
        <v>446</v>
      </c>
      <c r="V23" s="110">
        <v>289</v>
      </c>
      <c r="W23" s="105">
        <v>1</v>
      </c>
      <c r="X23" s="107">
        <v>1</v>
      </c>
      <c r="Y23" s="110">
        <v>2</v>
      </c>
      <c r="Z23" s="105">
        <f>T23+W23</f>
        <v>459</v>
      </c>
      <c r="AA23" s="107">
        <f>U23+X23</f>
        <v>447</v>
      </c>
      <c r="AB23" s="142">
        <v>289</v>
      </c>
    </row>
    <row r="24" spans="2:28" ht="15" customHeight="1">
      <c r="B24" s="13" t="s">
        <v>10</v>
      </c>
      <c r="C24" s="92">
        <f t="shared" si="0"/>
        <v>7</v>
      </c>
      <c r="D24" s="92">
        <f t="shared" si="0"/>
        <v>11</v>
      </c>
      <c r="E24" s="92">
        <f t="shared" si="0"/>
        <v>17</v>
      </c>
      <c r="F24" s="93">
        <f aca="true" t="shared" si="2" ref="F24:F29">SUM(D24:E24)</f>
        <v>28</v>
      </c>
      <c r="G24" s="47" t="s">
        <v>105</v>
      </c>
      <c r="H24" s="68">
        <f>F24-'６月'!F24</f>
        <v>-1</v>
      </c>
      <c r="I24" s="48" t="s">
        <v>106</v>
      </c>
      <c r="J24" s="34" t="str">
        <f t="shared" si="1"/>
        <v>↓</v>
      </c>
      <c r="L24" s="169" t="s">
        <v>121</v>
      </c>
      <c r="M24" s="105">
        <v>456</v>
      </c>
      <c r="N24" s="107">
        <v>445</v>
      </c>
      <c r="O24" s="58"/>
      <c r="P24" s="110">
        <v>287</v>
      </c>
      <c r="Q24" s="56"/>
      <c r="S24" s="179"/>
      <c r="T24" s="175">
        <f>T23+U23</f>
        <v>904</v>
      </c>
      <c r="U24" s="176"/>
      <c r="V24" s="109"/>
      <c r="W24" s="175">
        <f>W23+X23</f>
        <v>2</v>
      </c>
      <c r="X24" s="176"/>
      <c r="Y24" s="109"/>
      <c r="Z24" s="175">
        <f>SUM(Z23:AA23)</f>
        <v>906</v>
      </c>
      <c r="AA24" s="176"/>
      <c r="AB24" s="141"/>
    </row>
    <row r="25" spans="2:28" ht="15" customHeight="1">
      <c r="B25" s="13" t="s">
        <v>11</v>
      </c>
      <c r="C25" s="92">
        <f t="shared" si="0"/>
        <v>72</v>
      </c>
      <c r="D25" s="92">
        <f t="shared" si="0"/>
        <v>75</v>
      </c>
      <c r="E25" s="92">
        <f t="shared" si="0"/>
        <v>41</v>
      </c>
      <c r="F25" s="93">
        <f t="shared" si="2"/>
        <v>116</v>
      </c>
      <c r="G25" s="47" t="s">
        <v>105</v>
      </c>
      <c r="H25" s="68">
        <f>F25-'６月'!F25</f>
        <v>-60</v>
      </c>
      <c r="I25" s="48" t="s">
        <v>106</v>
      </c>
      <c r="J25" s="34" t="str">
        <f t="shared" si="1"/>
        <v>↓</v>
      </c>
      <c r="L25" s="173"/>
      <c r="M25" s="175">
        <f>M24+N24</f>
        <v>901</v>
      </c>
      <c r="N25" s="176"/>
      <c r="O25" s="31" t="s">
        <v>4</v>
      </c>
      <c r="P25" s="109"/>
      <c r="Q25" s="50" t="s">
        <v>5</v>
      </c>
      <c r="S25" s="177" t="s">
        <v>122</v>
      </c>
      <c r="T25" s="105">
        <v>1945</v>
      </c>
      <c r="U25" s="107">
        <v>1820</v>
      </c>
      <c r="V25" s="110">
        <v>1654</v>
      </c>
      <c r="W25" s="105">
        <v>203</v>
      </c>
      <c r="X25" s="107">
        <v>105</v>
      </c>
      <c r="Y25" s="110">
        <v>268</v>
      </c>
      <c r="Z25" s="105">
        <f>T25+W25</f>
        <v>2148</v>
      </c>
      <c r="AA25" s="107">
        <f>U25+X25</f>
        <v>1925</v>
      </c>
      <c r="AB25" s="142">
        <v>1903</v>
      </c>
    </row>
    <row r="26" spans="2:28" ht="15" customHeight="1">
      <c r="B26" s="13" t="s">
        <v>12</v>
      </c>
      <c r="C26" s="92">
        <f t="shared" si="0"/>
        <v>82</v>
      </c>
      <c r="D26" s="92">
        <f t="shared" si="0"/>
        <v>90</v>
      </c>
      <c r="E26" s="92">
        <f t="shared" si="0"/>
        <v>59</v>
      </c>
      <c r="F26" s="93">
        <f t="shared" si="2"/>
        <v>149</v>
      </c>
      <c r="G26" s="47" t="s">
        <v>105</v>
      </c>
      <c r="H26" s="68">
        <f>F26-'６月'!F26</f>
        <v>-3</v>
      </c>
      <c r="I26" s="48" t="s">
        <v>106</v>
      </c>
      <c r="J26" s="34" t="str">
        <f t="shared" si="1"/>
        <v>↓</v>
      </c>
      <c r="L26" s="169" t="s">
        <v>122</v>
      </c>
      <c r="M26" s="105">
        <v>2045</v>
      </c>
      <c r="N26" s="107">
        <v>1799</v>
      </c>
      <c r="O26" s="58"/>
      <c r="P26" s="110">
        <v>1804</v>
      </c>
      <c r="Q26" s="56"/>
      <c r="S26" s="179"/>
      <c r="T26" s="175">
        <f>T25+U25</f>
        <v>3765</v>
      </c>
      <c r="U26" s="176"/>
      <c r="V26" s="109"/>
      <c r="W26" s="175">
        <f>W25+X25</f>
        <v>308</v>
      </c>
      <c r="X26" s="176"/>
      <c r="Y26" s="109"/>
      <c r="Z26" s="175">
        <f>SUM(Z25:AA25)</f>
        <v>4073</v>
      </c>
      <c r="AA26" s="176"/>
      <c r="AB26" s="141"/>
    </row>
    <row r="27" spans="2:28" ht="15" customHeight="1">
      <c r="B27" s="13" t="s">
        <v>13</v>
      </c>
      <c r="C27" s="92">
        <f t="shared" si="0"/>
        <v>9</v>
      </c>
      <c r="D27" s="92">
        <f t="shared" si="0"/>
        <v>1</v>
      </c>
      <c r="E27" s="92">
        <f t="shared" si="0"/>
        <v>1</v>
      </c>
      <c r="F27" s="93">
        <f t="shared" si="2"/>
        <v>2</v>
      </c>
      <c r="G27" s="47" t="s">
        <v>105</v>
      </c>
      <c r="H27" s="68">
        <f>F27-'６月'!F27</f>
        <v>2</v>
      </c>
      <c r="I27" s="48" t="s">
        <v>106</v>
      </c>
      <c r="J27" s="34" t="str">
        <f t="shared" si="1"/>
        <v>↑</v>
      </c>
      <c r="L27" s="173"/>
      <c r="M27" s="175">
        <f>M26+N26</f>
        <v>3844</v>
      </c>
      <c r="N27" s="176"/>
      <c r="O27" s="31" t="s">
        <v>4</v>
      </c>
      <c r="P27" s="109"/>
      <c r="Q27" s="50" t="s">
        <v>5</v>
      </c>
      <c r="S27" s="177" t="s">
        <v>155</v>
      </c>
      <c r="T27" s="105">
        <v>2787</v>
      </c>
      <c r="U27" s="107">
        <v>2782</v>
      </c>
      <c r="V27" s="110">
        <v>2067</v>
      </c>
      <c r="W27" s="105">
        <v>44</v>
      </c>
      <c r="X27" s="107">
        <v>111</v>
      </c>
      <c r="Y27" s="110">
        <v>119</v>
      </c>
      <c r="Z27" s="105">
        <f>T27+W27</f>
        <v>2831</v>
      </c>
      <c r="AA27" s="107">
        <f>U27+X27</f>
        <v>2893</v>
      </c>
      <c r="AB27" s="142">
        <v>2166</v>
      </c>
    </row>
    <row r="28" spans="2:28" ht="15" customHeight="1" thickBot="1">
      <c r="B28" s="14" t="s">
        <v>14</v>
      </c>
      <c r="C28" s="94">
        <f t="shared" si="0"/>
        <v>5</v>
      </c>
      <c r="D28" s="94">
        <f t="shared" si="0"/>
        <v>1</v>
      </c>
      <c r="E28" s="94">
        <f t="shared" si="0"/>
        <v>0</v>
      </c>
      <c r="F28" s="95">
        <f t="shared" si="2"/>
        <v>1</v>
      </c>
      <c r="G28" s="57" t="s">
        <v>105</v>
      </c>
      <c r="H28" s="71">
        <f>F28-'６月'!F28</f>
        <v>-3</v>
      </c>
      <c r="I28" s="51" t="s">
        <v>106</v>
      </c>
      <c r="J28" s="34" t="str">
        <f t="shared" si="1"/>
        <v>↓</v>
      </c>
      <c r="L28" s="169" t="s">
        <v>123</v>
      </c>
      <c r="M28" s="105">
        <v>331</v>
      </c>
      <c r="N28" s="107">
        <v>313</v>
      </c>
      <c r="O28" s="58"/>
      <c r="P28" s="110">
        <v>285</v>
      </c>
      <c r="Q28" s="56"/>
      <c r="S28" s="179"/>
      <c r="T28" s="175">
        <f>T27+U27</f>
        <v>5569</v>
      </c>
      <c r="U28" s="176"/>
      <c r="V28" s="109"/>
      <c r="W28" s="175">
        <f>W27+X27</f>
        <v>155</v>
      </c>
      <c r="X28" s="176"/>
      <c r="Y28" s="109"/>
      <c r="Z28" s="175">
        <f>SUM(Z27:AA27)</f>
        <v>5724</v>
      </c>
      <c r="AA28" s="176"/>
      <c r="AB28" s="141"/>
    </row>
    <row r="29" spans="2:28" ht="15" customHeight="1" thickBot="1">
      <c r="B29" s="15" t="s">
        <v>15</v>
      </c>
      <c r="C29" s="96">
        <f t="shared" si="0"/>
        <v>-13</v>
      </c>
      <c r="D29" s="96">
        <f t="shared" si="0"/>
        <v>-8</v>
      </c>
      <c r="E29" s="96">
        <f t="shared" si="0"/>
        <v>-19</v>
      </c>
      <c r="F29" s="97">
        <f t="shared" si="2"/>
        <v>-27</v>
      </c>
      <c r="G29" s="59" t="s">
        <v>105</v>
      </c>
      <c r="H29" s="72">
        <f>F29-'６月'!F29</f>
        <v>-62</v>
      </c>
      <c r="I29" s="60" t="s">
        <v>106</v>
      </c>
      <c r="J29" s="34" t="str">
        <f t="shared" si="1"/>
        <v>↓</v>
      </c>
      <c r="L29" s="173"/>
      <c r="M29" s="175">
        <f>M28+N28</f>
        <v>644</v>
      </c>
      <c r="N29" s="176"/>
      <c r="O29" s="31" t="s">
        <v>4</v>
      </c>
      <c r="P29" s="145"/>
      <c r="Q29" s="50" t="s">
        <v>5</v>
      </c>
      <c r="S29" s="177" t="s">
        <v>127</v>
      </c>
      <c r="T29" s="105">
        <v>1018</v>
      </c>
      <c r="U29" s="107">
        <v>1018</v>
      </c>
      <c r="V29" s="110">
        <v>669</v>
      </c>
      <c r="W29" s="105">
        <v>7</v>
      </c>
      <c r="X29" s="107">
        <v>4</v>
      </c>
      <c r="Y29" s="110">
        <v>11</v>
      </c>
      <c r="Z29" s="105">
        <f>T29+W29</f>
        <v>1025</v>
      </c>
      <c r="AA29" s="107">
        <f>U29+X29</f>
        <v>1022</v>
      </c>
      <c r="AB29" s="142">
        <v>677</v>
      </c>
    </row>
    <row r="30" spans="2:28" ht="15" customHeight="1" thickBot="1">
      <c r="B30" s="10"/>
      <c r="C30" s="44"/>
      <c r="H30" s="63"/>
      <c r="L30" s="169" t="s">
        <v>124</v>
      </c>
      <c r="M30" s="105">
        <v>1190</v>
      </c>
      <c r="N30" s="107">
        <v>1205</v>
      </c>
      <c r="O30" s="58"/>
      <c r="P30" s="110">
        <v>978</v>
      </c>
      <c r="Q30" s="56"/>
      <c r="S30" s="179"/>
      <c r="T30" s="175">
        <f>T29+U29</f>
        <v>2036</v>
      </c>
      <c r="U30" s="176"/>
      <c r="V30" s="109"/>
      <c r="W30" s="175">
        <f>W29+X29</f>
        <v>11</v>
      </c>
      <c r="X30" s="176"/>
      <c r="Y30" s="109"/>
      <c r="Z30" s="175">
        <f>SUM(Z29:AA29)</f>
        <v>2047</v>
      </c>
      <c r="AA30" s="176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3"/>
      <c r="M31" s="175">
        <f>M30+N30</f>
        <v>2395</v>
      </c>
      <c r="N31" s="176"/>
      <c r="O31" s="31" t="s">
        <v>4</v>
      </c>
      <c r="P31" s="109"/>
      <c r="Q31" s="50" t="s">
        <v>5</v>
      </c>
      <c r="S31" s="177" t="s">
        <v>128</v>
      </c>
      <c r="T31" s="105">
        <v>147</v>
      </c>
      <c r="U31" s="107">
        <v>137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147</v>
      </c>
      <c r="AA31" s="107">
        <f>U31+X31</f>
        <v>137</v>
      </c>
      <c r="AB31" s="142">
        <v>93</v>
      </c>
    </row>
    <row r="32" spans="2:28" ht="15" customHeight="1">
      <c r="B32" s="13" t="s">
        <v>9</v>
      </c>
      <c r="C32" s="92">
        <v>0</v>
      </c>
      <c r="D32" s="92">
        <v>17</v>
      </c>
      <c r="E32" s="92">
        <v>15</v>
      </c>
      <c r="F32" s="93">
        <f>SUM(D32:E32)</f>
        <v>32</v>
      </c>
      <c r="G32" s="47" t="s">
        <v>4</v>
      </c>
      <c r="H32" s="68">
        <f>F32-'６月'!F32</f>
        <v>-12</v>
      </c>
      <c r="I32" s="48" t="s">
        <v>5</v>
      </c>
      <c r="J32" s="34" t="str">
        <f aca="true" t="shared" si="3" ref="J32:J38">IF(H32=0,"",IF(H32&gt;0,"↑","↓"))</f>
        <v>↓</v>
      </c>
      <c r="L32" s="169" t="s">
        <v>125</v>
      </c>
      <c r="M32" s="105">
        <v>1279</v>
      </c>
      <c r="N32" s="107">
        <v>1325</v>
      </c>
      <c r="O32" s="58"/>
      <c r="P32" s="110">
        <v>918</v>
      </c>
      <c r="Q32" s="56"/>
      <c r="S32" s="179"/>
      <c r="T32" s="175">
        <f>T31+U31</f>
        <v>284</v>
      </c>
      <c r="U32" s="176"/>
      <c r="V32" s="109"/>
      <c r="W32" s="175">
        <f>W31+X31</f>
        <v>0</v>
      </c>
      <c r="X32" s="176"/>
      <c r="Y32" s="109"/>
      <c r="Z32" s="175">
        <f>SUM(Z31:AA31)</f>
        <v>284</v>
      </c>
      <c r="AA32" s="176"/>
      <c r="AB32" s="141"/>
    </row>
    <row r="33" spans="2:28" ht="15" customHeight="1">
      <c r="B33" s="13" t="s">
        <v>10</v>
      </c>
      <c r="C33" s="92">
        <v>7</v>
      </c>
      <c r="D33" s="92">
        <v>11</v>
      </c>
      <c r="E33" s="92">
        <v>17</v>
      </c>
      <c r="F33" s="93">
        <f aca="true" t="shared" si="4" ref="F33:F38">SUM(D33:E33)</f>
        <v>28</v>
      </c>
      <c r="G33" s="47" t="s">
        <v>4</v>
      </c>
      <c r="H33" s="68">
        <f>F33-'６月'!F33</f>
        <v>-1</v>
      </c>
      <c r="I33" s="48" t="s">
        <v>5</v>
      </c>
      <c r="J33" s="34" t="str">
        <f t="shared" si="3"/>
        <v>↓</v>
      </c>
      <c r="L33" s="173"/>
      <c r="M33" s="175">
        <f>M32+N32</f>
        <v>2604</v>
      </c>
      <c r="N33" s="176"/>
      <c r="O33" s="31" t="s">
        <v>4</v>
      </c>
      <c r="P33" s="109"/>
      <c r="Q33" s="50" t="s">
        <v>5</v>
      </c>
      <c r="S33" s="177" t="s">
        <v>129</v>
      </c>
      <c r="T33" s="105">
        <v>181</v>
      </c>
      <c r="U33" s="107">
        <v>191</v>
      </c>
      <c r="V33" s="110">
        <v>103</v>
      </c>
      <c r="W33" s="105">
        <v>8</v>
      </c>
      <c r="X33" s="107">
        <v>5</v>
      </c>
      <c r="Y33" s="110">
        <v>13</v>
      </c>
      <c r="Z33" s="105">
        <f>T33+W33</f>
        <v>189</v>
      </c>
      <c r="AA33" s="107">
        <f>U33+X33</f>
        <v>196</v>
      </c>
      <c r="AB33" s="142">
        <v>116</v>
      </c>
    </row>
    <row r="34" spans="2:28" ht="15" customHeight="1">
      <c r="B34" s="13" t="s">
        <v>11</v>
      </c>
      <c r="C34" s="92">
        <v>51</v>
      </c>
      <c r="D34" s="92">
        <v>54</v>
      </c>
      <c r="E34" s="92">
        <v>33</v>
      </c>
      <c r="F34" s="93">
        <f t="shared" si="4"/>
        <v>87</v>
      </c>
      <c r="G34" s="47" t="s">
        <v>4</v>
      </c>
      <c r="H34" s="68">
        <f>F34-'６月'!F34</f>
        <v>-55</v>
      </c>
      <c r="I34" s="48" t="s">
        <v>5</v>
      </c>
      <c r="J34" s="34" t="str">
        <f t="shared" si="3"/>
        <v>↓</v>
      </c>
      <c r="L34" s="169" t="s">
        <v>126</v>
      </c>
      <c r="M34" s="105">
        <v>362</v>
      </c>
      <c r="N34" s="107">
        <v>363</v>
      </c>
      <c r="O34" s="58"/>
      <c r="P34" s="110">
        <v>270</v>
      </c>
      <c r="Q34" s="56"/>
      <c r="S34" s="179"/>
      <c r="T34" s="175">
        <f>T33+U33</f>
        <v>372</v>
      </c>
      <c r="U34" s="176"/>
      <c r="V34" s="109"/>
      <c r="W34" s="175">
        <f>W33+X33</f>
        <v>13</v>
      </c>
      <c r="X34" s="176"/>
      <c r="Y34" s="109"/>
      <c r="Z34" s="175">
        <f>SUM(Z33:AA33)</f>
        <v>385</v>
      </c>
      <c r="AA34" s="176"/>
      <c r="AB34" s="141"/>
    </row>
    <row r="35" spans="2:28" ht="15" customHeight="1">
      <c r="B35" s="13" t="s">
        <v>12</v>
      </c>
      <c r="C35" s="92">
        <v>69</v>
      </c>
      <c r="D35" s="92">
        <v>78</v>
      </c>
      <c r="E35" s="92">
        <v>53</v>
      </c>
      <c r="F35" s="93">
        <f>SUM(D35:E35)</f>
        <v>131</v>
      </c>
      <c r="G35" s="47" t="s">
        <v>4</v>
      </c>
      <c r="H35" s="68">
        <f>F35-'６月'!F35</f>
        <v>0</v>
      </c>
      <c r="I35" s="48" t="s">
        <v>5</v>
      </c>
      <c r="J35" s="34">
        <f t="shared" si="3"/>
      </c>
      <c r="L35" s="173"/>
      <c r="M35" s="175">
        <f>M34+N34</f>
        <v>725</v>
      </c>
      <c r="N35" s="176"/>
      <c r="O35" s="31" t="s">
        <v>4</v>
      </c>
      <c r="P35" s="109"/>
      <c r="Q35" s="50" t="s">
        <v>5</v>
      </c>
      <c r="S35" s="177" t="s">
        <v>130</v>
      </c>
      <c r="T35" s="105">
        <v>908</v>
      </c>
      <c r="U35" s="107">
        <v>903</v>
      </c>
      <c r="V35" s="110">
        <v>637</v>
      </c>
      <c r="W35" s="105">
        <v>150</v>
      </c>
      <c r="X35" s="107">
        <v>109</v>
      </c>
      <c r="Y35" s="110">
        <v>152</v>
      </c>
      <c r="Z35" s="105">
        <f>T35+W35</f>
        <v>1058</v>
      </c>
      <c r="AA35" s="107">
        <f>U35+X35</f>
        <v>1012</v>
      </c>
      <c r="AB35" s="142">
        <v>776</v>
      </c>
    </row>
    <row r="36" spans="2:28" ht="15" customHeight="1">
      <c r="B36" s="13" t="s">
        <v>13</v>
      </c>
      <c r="C36" s="92">
        <v>9</v>
      </c>
      <c r="D36" s="92">
        <v>1</v>
      </c>
      <c r="E36" s="92">
        <v>0</v>
      </c>
      <c r="F36" s="93">
        <f>SUM(D36:E36)</f>
        <v>1</v>
      </c>
      <c r="G36" s="47" t="s">
        <v>4</v>
      </c>
      <c r="H36" s="68">
        <f>F36-'６月'!F36</f>
        <v>1</v>
      </c>
      <c r="I36" s="48" t="s">
        <v>5</v>
      </c>
      <c r="J36" s="34" t="str">
        <f t="shared" si="3"/>
        <v>↑</v>
      </c>
      <c r="L36" s="169" t="s">
        <v>127</v>
      </c>
      <c r="M36" s="105">
        <v>1025</v>
      </c>
      <c r="N36" s="107">
        <v>1022</v>
      </c>
      <c r="O36" s="58"/>
      <c r="P36" s="110">
        <v>677</v>
      </c>
      <c r="Q36" s="56"/>
      <c r="S36" s="179"/>
      <c r="T36" s="175">
        <f>T35+U35</f>
        <v>1811</v>
      </c>
      <c r="U36" s="176"/>
      <c r="V36" s="109"/>
      <c r="W36" s="175">
        <f>W35+X35</f>
        <v>259</v>
      </c>
      <c r="X36" s="176"/>
      <c r="Y36" s="109"/>
      <c r="Z36" s="175">
        <f>SUM(Z35:AA35)</f>
        <v>2070</v>
      </c>
      <c r="AA36" s="176"/>
      <c r="AB36" s="141"/>
    </row>
    <row r="37" spans="2:28" ht="15" customHeight="1" thickBot="1">
      <c r="B37" s="14" t="s">
        <v>14</v>
      </c>
      <c r="C37" s="94">
        <v>4</v>
      </c>
      <c r="D37" s="94">
        <v>0</v>
      </c>
      <c r="E37" s="94">
        <v>0</v>
      </c>
      <c r="F37" s="95">
        <f>SUM(D37:E37)</f>
        <v>0</v>
      </c>
      <c r="G37" s="57" t="s">
        <v>4</v>
      </c>
      <c r="H37" s="71">
        <f>F37-'６月'!F37</f>
        <v>0</v>
      </c>
      <c r="I37" s="51" t="s">
        <v>5</v>
      </c>
      <c r="J37" s="34">
        <f t="shared" si="3"/>
      </c>
      <c r="L37" s="173"/>
      <c r="M37" s="175">
        <f>M36+N36</f>
        <v>2047</v>
      </c>
      <c r="N37" s="176"/>
      <c r="O37" s="31" t="s">
        <v>4</v>
      </c>
      <c r="P37" s="109"/>
      <c r="Q37" s="50" t="s">
        <v>5</v>
      </c>
      <c r="S37" s="177" t="s">
        <v>156</v>
      </c>
      <c r="T37" s="105">
        <v>334</v>
      </c>
      <c r="U37" s="107">
        <v>339</v>
      </c>
      <c r="V37" s="110">
        <v>237</v>
      </c>
      <c r="W37" s="105">
        <v>8</v>
      </c>
      <c r="X37" s="107">
        <v>1</v>
      </c>
      <c r="Y37" s="110">
        <v>9</v>
      </c>
      <c r="Z37" s="105">
        <f>T37+W37</f>
        <v>342</v>
      </c>
      <c r="AA37" s="107">
        <f>U37+X37</f>
        <v>340</v>
      </c>
      <c r="AB37" s="142">
        <v>245</v>
      </c>
    </row>
    <row r="38" spans="2:28" ht="15" customHeight="1" thickBot="1">
      <c r="B38" s="15" t="s">
        <v>15</v>
      </c>
      <c r="C38" s="96">
        <v>-20</v>
      </c>
      <c r="D38" s="96">
        <v>-17</v>
      </c>
      <c r="E38" s="96">
        <v>-22</v>
      </c>
      <c r="F38" s="97">
        <f t="shared" si="4"/>
        <v>-39</v>
      </c>
      <c r="G38" s="59" t="s">
        <v>4</v>
      </c>
      <c r="H38" s="72">
        <f>F38-'６月'!F38</f>
        <v>-65</v>
      </c>
      <c r="I38" s="60" t="s">
        <v>5</v>
      </c>
      <c r="J38" s="34" t="str">
        <f t="shared" si="3"/>
        <v>↓</v>
      </c>
      <c r="L38" s="169" t="s">
        <v>128</v>
      </c>
      <c r="M38" s="105">
        <v>143</v>
      </c>
      <c r="N38" s="107">
        <v>134</v>
      </c>
      <c r="O38" s="58"/>
      <c r="P38" s="110">
        <v>90</v>
      </c>
      <c r="Q38" s="56"/>
      <c r="S38" s="179"/>
      <c r="T38" s="175">
        <f>T37+U37</f>
        <v>673</v>
      </c>
      <c r="U38" s="176"/>
      <c r="V38" s="109"/>
      <c r="W38" s="175">
        <f>W37+X37</f>
        <v>9</v>
      </c>
      <c r="X38" s="176"/>
      <c r="Y38" s="109"/>
      <c r="Z38" s="175">
        <f>SUM(Z37:AA37)</f>
        <v>682</v>
      </c>
      <c r="AA38" s="176"/>
      <c r="AB38" s="141"/>
    </row>
    <row r="39" spans="2:28" ht="15" customHeight="1" thickBot="1">
      <c r="B39" s="10"/>
      <c r="C39" s="44"/>
      <c r="H39" s="63"/>
      <c r="L39" s="173"/>
      <c r="M39" s="175">
        <f>M38+N38</f>
        <v>277</v>
      </c>
      <c r="N39" s="176"/>
      <c r="O39" s="31" t="s">
        <v>4</v>
      </c>
      <c r="P39" s="109"/>
      <c r="Q39" s="50" t="s">
        <v>5</v>
      </c>
      <c r="S39" s="177" t="s">
        <v>132</v>
      </c>
      <c r="T39" s="105">
        <v>181</v>
      </c>
      <c r="U39" s="107">
        <v>191</v>
      </c>
      <c r="V39" s="110">
        <v>115</v>
      </c>
      <c r="W39" s="105">
        <v>5</v>
      </c>
      <c r="X39" s="107">
        <v>0</v>
      </c>
      <c r="Y39" s="110">
        <v>5</v>
      </c>
      <c r="Z39" s="105">
        <f>T39+W39</f>
        <v>186</v>
      </c>
      <c r="AA39" s="107">
        <f>U39+X39</f>
        <v>191</v>
      </c>
      <c r="AB39" s="142">
        <v>120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9" t="s">
        <v>129</v>
      </c>
      <c r="M40" s="105">
        <v>189</v>
      </c>
      <c r="N40" s="107">
        <v>196</v>
      </c>
      <c r="O40" s="58"/>
      <c r="P40" s="110">
        <v>116</v>
      </c>
      <c r="Q40" s="56"/>
      <c r="S40" s="179"/>
      <c r="T40" s="175">
        <f>T39+U39</f>
        <v>372</v>
      </c>
      <c r="U40" s="176"/>
      <c r="V40" s="109"/>
      <c r="W40" s="175">
        <f>W39+X39</f>
        <v>5</v>
      </c>
      <c r="X40" s="176"/>
      <c r="Y40" s="109"/>
      <c r="Z40" s="175">
        <f>SUM(Z39:AA39)</f>
        <v>377</v>
      </c>
      <c r="AA40" s="176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0</v>
      </c>
      <c r="F41" s="93">
        <f>SUM(D41:E41)</f>
        <v>1</v>
      </c>
      <c r="G41" s="47" t="s">
        <v>4</v>
      </c>
      <c r="H41" s="68">
        <f>F41-'６月'!F41</f>
        <v>1</v>
      </c>
      <c r="I41" s="48" t="s">
        <v>5</v>
      </c>
      <c r="J41" s="34" t="str">
        <f aca="true" t="shared" si="5" ref="J41:J47">IF(H41=0,"",IF(H41&gt;0,"↑","↓"))</f>
        <v>↑</v>
      </c>
      <c r="L41" s="173"/>
      <c r="M41" s="175">
        <f>M40+N40</f>
        <v>385</v>
      </c>
      <c r="N41" s="176"/>
      <c r="O41" s="31" t="s">
        <v>4</v>
      </c>
      <c r="P41" s="109"/>
      <c r="Q41" s="50" t="s">
        <v>5</v>
      </c>
      <c r="S41" s="177" t="s">
        <v>133</v>
      </c>
      <c r="T41" s="105">
        <v>113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113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F42-'６月'!F42</f>
        <v>0</v>
      </c>
      <c r="I42" s="48" t="s">
        <v>5</v>
      </c>
      <c r="J42" s="34">
        <f t="shared" si="5"/>
      </c>
      <c r="L42" s="169" t="s">
        <v>130</v>
      </c>
      <c r="M42" s="105">
        <v>1058</v>
      </c>
      <c r="N42" s="107">
        <v>1012</v>
      </c>
      <c r="O42" s="58"/>
      <c r="P42" s="110">
        <v>776</v>
      </c>
      <c r="Q42" s="56"/>
      <c r="S42" s="179"/>
      <c r="T42" s="175">
        <f>T41+U41</f>
        <v>209</v>
      </c>
      <c r="U42" s="176"/>
      <c r="V42" s="109"/>
      <c r="W42" s="175">
        <f>W41+X41</f>
        <v>0</v>
      </c>
      <c r="X42" s="176"/>
      <c r="Y42" s="109"/>
      <c r="Z42" s="175">
        <f>SUM(Z41:AA41)</f>
        <v>209</v>
      </c>
      <c r="AA42" s="176"/>
      <c r="AB42" s="141"/>
    </row>
    <row r="43" spans="2:28" ht="15" customHeight="1">
      <c r="B43" s="13" t="s">
        <v>11</v>
      </c>
      <c r="C43" s="103">
        <v>21</v>
      </c>
      <c r="D43" s="103">
        <v>21</v>
      </c>
      <c r="E43" s="103">
        <v>8</v>
      </c>
      <c r="F43" s="93">
        <f t="shared" si="6"/>
        <v>29</v>
      </c>
      <c r="G43" s="47" t="s">
        <v>4</v>
      </c>
      <c r="H43" s="68">
        <f>F43-'６月'!F43</f>
        <v>-5</v>
      </c>
      <c r="I43" s="48" t="s">
        <v>5</v>
      </c>
      <c r="J43" s="34" t="str">
        <f t="shared" si="5"/>
        <v>↓</v>
      </c>
      <c r="L43" s="173"/>
      <c r="M43" s="175">
        <f>M42+N42</f>
        <v>2070</v>
      </c>
      <c r="N43" s="176"/>
      <c r="O43" s="31" t="s">
        <v>4</v>
      </c>
      <c r="P43" s="109"/>
      <c r="Q43" s="50" t="s">
        <v>5</v>
      </c>
      <c r="S43" s="177" t="s">
        <v>134</v>
      </c>
      <c r="T43" s="98">
        <v>20722</v>
      </c>
      <c r="U43" s="99">
        <v>20094</v>
      </c>
      <c r="V43" s="100">
        <v>15243</v>
      </c>
      <c r="W43" s="98">
        <v>725</v>
      </c>
      <c r="X43" s="99">
        <v>603</v>
      </c>
      <c r="Y43" s="100">
        <v>960</v>
      </c>
      <c r="Z43" s="98">
        <f>Z7+Z9+Z11+Z13+Z15+Z17+Z19+Z21+Z23+Z25+Z27+Z29+Z31+Z33+Z35+Z37+Z39+Z41</f>
        <v>21447</v>
      </c>
      <c r="AA43" s="99">
        <f>AA7+AA9+AA11+AA13+AA15+AA17+AA19+AA21+AA23+AA25+AA27+AA29+AA31+AA33+AA35+AA37+AA39+AA41</f>
        <v>20697</v>
      </c>
      <c r="AB43" s="143">
        <v>16059</v>
      </c>
    </row>
    <row r="44" spans="2:28" ht="15" customHeight="1" thickBot="1">
      <c r="B44" s="13" t="s">
        <v>12</v>
      </c>
      <c r="C44" s="103">
        <v>13</v>
      </c>
      <c r="D44" s="103">
        <v>12</v>
      </c>
      <c r="E44" s="103">
        <v>6</v>
      </c>
      <c r="F44" s="93">
        <f t="shared" si="6"/>
        <v>18</v>
      </c>
      <c r="G44" s="47" t="s">
        <v>4</v>
      </c>
      <c r="H44" s="68">
        <f>F44-'６月'!F44</f>
        <v>-3</v>
      </c>
      <c r="I44" s="48" t="s">
        <v>5</v>
      </c>
      <c r="J44" s="34" t="str">
        <f t="shared" si="5"/>
        <v>↓</v>
      </c>
      <c r="L44" s="169" t="s">
        <v>131</v>
      </c>
      <c r="M44" s="105">
        <v>342</v>
      </c>
      <c r="N44" s="107">
        <v>340</v>
      </c>
      <c r="O44" s="58"/>
      <c r="P44" s="108">
        <v>245</v>
      </c>
      <c r="Q44" s="56"/>
      <c r="S44" s="178"/>
      <c r="T44" s="171">
        <f>T43+U43</f>
        <v>40816</v>
      </c>
      <c r="U44" s="172"/>
      <c r="V44" s="101"/>
      <c r="W44" s="171">
        <f>W43+X43</f>
        <v>1328</v>
      </c>
      <c r="X44" s="172"/>
      <c r="Y44" s="101"/>
      <c r="Z44" s="171">
        <f>SUM(Z43:AA43)</f>
        <v>42144</v>
      </c>
      <c r="AA44" s="172"/>
      <c r="AB44" s="144"/>
    </row>
    <row r="45" spans="2:17" ht="15" customHeight="1">
      <c r="B45" s="13" t="s">
        <v>13</v>
      </c>
      <c r="C45" s="103">
        <v>0</v>
      </c>
      <c r="D45" s="103">
        <v>0</v>
      </c>
      <c r="E45" s="103">
        <v>1</v>
      </c>
      <c r="F45" s="93">
        <f t="shared" si="6"/>
        <v>1</v>
      </c>
      <c r="G45" s="47" t="s">
        <v>4</v>
      </c>
      <c r="H45" s="68">
        <f>F45-'６月'!F45</f>
        <v>1</v>
      </c>
      <c r="I45" s="48" t="s">
        <v>5</v>
      </c>
      <c r="J45" s="34" t="str">
        <f t="shared" si="5"/>
        <v>↑</v>
      </c>
      <c r="L45" s="173"/>
      <c r="M45" s="175">
        <f>M44+N44</f>
        <v>682</v>
      </c>
      <c r="N45" s="176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</v>
      </c>
      <c r="D46" s="104">
        <v>1</v>
      </c>
      <c r="E46" s="104">
        <v>0</v>
      </c>
      <c r="F46" s="95">
        <f t="shared" si="6"/>
        <v>1</v>
      </c>
      <c r="G46" s="57" t="s">
        <v>4</v>
      </c>
      <c r="H46" s="71">
        <f>F46-'６月'!F46</f>
        <v>-3</v>
      </c>
      <c r="I46" s="51" t="s">
        <v>5</v>
      </c>
      <c r="J46" s="34" t="str">
        <f t="shared" si="5"/>
        <v>↓</v>
      </c>
      <c r="L46" s="169" t="s">
        <v>132</v>
      </c>
      <c r="M46" s="105">
        <v>186</v>
      </c>
      <c r="N46" s="107">
        <v>191</v>
      </c>
      <c r="O46" s="58"/>
      <c r="P46" s="110">
        <v>120</v>
      </c>
      <c r="Q46" s="56"/>
      <c r="T46" s="174" t="s">
        <v>170</v>
      </c>
      <c r="U46" s="174"/>
      <c r="V46" s="174"/>
      <c r="W46" s="174"/>
      <c r="X46" s="174"/>
      <c r="Y46" s="174"/>
      <c r="Z46" s="174"/>
      <c r="AA46" s="174"/>
    </row>
    <row r="47" spans="2:27" ht="15" customHeight="1" thickBot="1">
      <c r="B47" s="15" t="s">
        <v>15</v>
      </c>
      <c r="C47" s="96">
        <v>7</v>
      </c>
      <c r="D47" s="96">
        <v>9</v>
      </c>
      <c r="E47" s="96">
        <v>3</v>
      </c>
      <c r="F47" s="97">
        <f t="shared" si="6"/>
        <v>12</v>
      </c>
      <c r="G47" s="61" t="s">
        <v>4</v>
      </c>
      <c r="H47" s="72">
        <f>F47-'６月'!F47</f>
        <v>3</v>
      </c>
      <c r="I47" s="60" t="s">
        <v>5</v>
      </c>
      <c r="J47" s="34" t="str">
        <f t="shared" si="5"/>
        <v>↑</v>
      </c>
      <c r="L47" s="173"/>
      <c r="M47" s="175">
        <f>M46+N46</f>
        <v>377</v>
      </c>
      <c r="N47" s="176"/>
      <c r="O47" s="31" t="s">
        <v>4</v>
      </c>
      <c r="P47" s="109"/>
      <c r="Q47" s="50" t="s">
        <v>5</v>
      </c>
      <c r="T47" s="174"/>
      <c r="U47" s="174"/>
      <c r="V47" s="174"/>
      <c r="W47" s="174"/>
      <c r="X47" s="174"/>
      <c r="Y47" s="174"/>
      <c r="Z47" s="174"/>
      <c r="AA47" s="174"/>
    </row>
    <row r="48" spans="12:27" ht="15" customHeight="1">
      <c r="L48" s="169" t="s">
        <v>133</v>
      </c>
      <c r="M48" s="105">
        <v>113</v>
      </c>
      <c r="N48" s="107">
        <v>96</v>
      </c>
      <c r="O48" s="58"/>
      <c r="P48" s="110">
        <v>62</v>
      </c>
      <c r="Q48" s="56"/>
      <c r="T48" s="174"/>
      <c r="U48" s="174"/>
      <c r="V48" s="174"/>
      <c r="W48" s="174"/>
      <c r="X48" s="174"/>
      <c r="Y48" s="174"/>
      <c r="Z48" s="174"/>
      <c r="AA48" s="174"/>
    </row>
    <row r="49" spans="12:27" ht="15" customHeight="1">
      <c r="L49" s="173"/>
      <c r="M49" s="175">
        <f>M48+N48</f>
        <v>209</v>
      </c>
      <c r="N49" s="176"/>
      <c r="O49" s="31" t="s">
        <v>4</v>
      </c>
      <c r="P49" s="109"/>
      <c r="Q49" s="50" t="s">
        <v>5</v>
      </c>
      <c r="T49" s="174"/>
      <c r="U49" s="174"/>
      <c r="V49" s="174"/>
      <c r="W49" s="174"/>
      <c r="X49" s="174"/>
      <c r="Y49" s="174"/>
      <c r="Z49" s="174"/>
      <c r="AA49" s="174"/>
    </row>
    <row r="50" spans="12:17" ht="15" customHeight="1">
      <c r="L50" s="169" t="s">
        <v>135</v>
      </c>
      <c r="M50" s="105">
        <v>401</v>
      </c>
      <c r="N50" s="107">
        <v>375</v>
      </c>
      <c r="O50" s="58"/>
      <c r="P50" s="110">
        <v>218</v>
      </c>
      <c r="Q50" s="56"/>
    </row>
    <row r="51" spans="12:17" ht="15" customHeight="1">
      <c r="L51" s="173"/>
      <c r="M51" s="175">
        <f>M50+N50</f>
        <v>776</v>
      </c>
      <c r="N51" s="176"/>
      <c r="O51" s="31" t="s">
        <v>4</v>
      </c>
      <c r="P51" s="109"/>
      <c r="Q51" s="50" t="s">
        <v>5</v>
      </c>
    </row>
    <row r="52" spans="12:17" ht="15" customHeight="1">
      <c r="L52" s="169" t="s">
        <v>134</v>
      </c>
      <c r="M52" s="98">
        <v>21447</v>
      </c>
      <c r="N52" s="99">
        <v>20697</v>
      </c>
      <c r="O52" s="58"/>
      <c r="P52" s="147">
        <v>16059</v>
      </c>
      <c r="Q52" s="56"/>
    </row>
    <row r="53" spans="12:17" ht="15" customHeight="1" thickBot="1">
      <c r="L53" s="170"/>
      <c r="M53" s="171">
        <f>M52+N52</f>
        <v>42144</v>
      </c>
      <c r="N53" s="172"/>
      <c r="O53" s="62" t="s">
        <v>4</v>
      </c>
      <c r="P53" s="101"/>
      <c r="Q53" s="42" t="s">
        <v>5</v>
      </c>
    </row>
  </sheetData>
  <sheetProtection/>
  <mergeCells count="144">
    <mergeCell ref="T46:AA49"/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7:N17"/>
    <mergeCell ref="M19:N19"/>
    <mergeCell ref="D16:F16"/>
    <mergeCell ref="D17:F17"/>
    <mergeCell ref="D18:F18"/>
    <mergeCell ref="L16:L17"/>
    <mergeCell ref="L18:L19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35:N35"/>
    <mergeCell ref="L34:L35"/>
    <mergeCell ref="L36:L37"/>
    <mergeCell ref="M37:N37"/>
    <mergeCell ref="M31:N31"/>
    <mergeCell ref="L30:L31"/>
    <mergeCell ref="L32:L33"/>
    <mergeCell ref="M33:N33"/>
    <mergeCell ref="M43:N43"/>
    <mergeCell ref="L42:L43"/>
    <mergeCell ref="L44:L45"/>
    <mergeCell ref="M45:N45"/>
    <mergeCell ref="M39:N39"/>
    <mergeCell ref="L38:L39"/>
    <mergeCell ref="L40:L41"/>
    <mergeCell ref="M41:N41"/>
    <mergeCell ref="M51:N51"/>
    <mergeCell ref="L50:L51"/>
    <mergeCell ref="L52:L53"/>
    <mergeCell ref="M47:N47"/>
    <mergeCell ref="L46:L47"/>
    <mergeCell ref="L48:L49"/>
    <mergeCell ref="M49:N49"/>
    <mergeCell ref="M53:N5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" right="0.7" top="0.75" bottom="0.75" header="0.3" footer="0.3"/>
  <pageSetup fitToHeight="1" fitToWidth="1" horizontalDpi="600" verticalDpi="600" orientation="landscape" paperSize="8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AB7" sqref="AB7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">
        <v>222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03">
        <f>D9+D15</f>
        <v>42141</v>
      </c>
      <c r="E3" s="187"/>
      <c r="F3" s="188"/>
      <c r="G3" s="45" t="s">
        <v>4</v>
      </c>
      <c r="H3" s="66">
        <f>D3-'７月'!D3</f>
        <v>-3</v>
      </c>
      <c r="I3" s="46" t="s">
        <v>5</v>
      </c>
      <c r="J3" s="34" t="str">
        <f>IF(H3=0,"",IF(H3&gt;0,"↑","↓"))</f>
        <v>↓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1">
        <f>D10+D16</f>
        <v>21437</v>
      </c>
      <c r="E4" s="181"/>
      <c r="F4" s="182"/>
      <c r="G4" s="47" t="s">
        <v>4</v>
      </c>
      <c r="H4" s="67">
        <f>D4-'７月'!D4</f>
        <v>-10</v>
      </c>
      <c r="I4" s="48" t="s">
        <v>5</v>
      </c>
      <c r="J4" s="34" t="str">
        <f>IF(H4=0,"",IF(H4&gt;0,"↑","↓"))</f>
        <v>↓</v>
      </c>
      <c r="L4" s="189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2</v>
      </c>
      <c r="C5" s="113"/>
      <c r="D5" s="201">
        <f>D11+D17</f>
        <v>20704</v>
      </c>
      <c r="E5" s="181"/>
      <c r="F5" s="182"/>
      <c r="G5" s="49" t="s">
        <v>4</v>
      </c>
      <c r="H5" s="69">
        <f>D5-'７月'!D5</f>
        <v>7</v>
      </c>
      <c r="I5" s="50" t="s">
        <v>5</v>
      </c>
      <c r="J5" s="34" t="str">
        <f>IF(H5=0,"",IF(H5&gt;0,"↑","↓"))</f>
        <v>↑</v>
      </c>
      <c r="L5" s="190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95" t="s">
        <v>165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3</v>
      </c>
      <c r="C6" s="115"/>
      <c r="D6" s="202">
        <f>D12+D18</f>
        <v>16067</v>
      </c>
      <c r="E6" s="184"/>
      <c r="F6" s="185"/>
      <c r="G6" s="53" t="s">
        <v>4</v>
      </c>
      <c r="H6" s="70">
        <f>D6-'７月'!D6</f>
        <v>8</v>
      </c>
      <c r="I6" s="54" t="s">
        <v>5</v>
      </c>
      <c r="J6" s="34" t="str">
        <f>IF(H6=0,"",IF(H6&gt;0,"↑","↓"))</f>
        <v>↑</v>
      </c>
      <c r="L6" s="169" t="s">
        <v>112</v>
      </c>
      <c r="M6" s="105">
        <v>132</v>
      </c>
      <c r="N6" s="106">
        <v>128</v>
      </c>
      <c r="O6" s="30"/>
      <c r="P6" s="108">
        <v>82</v>
      </c>
      <c r="Q6" s="56"/>
      <c r="S6" s="139"/>
      <c r="T6" s="29" t="s">
        <v>107</v>
      </c>
      <c r="U6" s="28" t="s">
        <v>108</v>
      </c>
      <c r="V6" s="197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6:29" ht="15" customHeight="1">
      <c r="F7" s="91"/>
      <c r="H7" s="64"/>
      <c r="L7" s="173"/>
      <c r="M7" s="175">
        <f>M6+N6</f>
        <v>260</v>
      </c>
      <c r="N7" s="176"/>
      <c r="O7" s="31" t="s">
        <v>4</v>
      </c>
      <c r="P7" s="109"/>
      <c r="Q7" s="50" t="s">
        <v>5</v>
      </c>
      <c r="S7" s="177" t="s">
        <v>112</v>
      </c>
      <c r="T7" s="105">
        <v>132</v>
      </c>
      <c r="U7" s="106">
        <v>127</v>
      </c>
      <c r="V7" s="108">
        <v>82</v>
      </c>
      <c r="W7" s="105">
        <v>0</v>
      </c>
      <c r="X7" s="106">
        <v>1</v>
      </c>
      <c r="Y7" s="110">
        <v>1</v>
      </c>
      <c r="Z7" s="105">
        <f>T7+W7</f>
        <v>132</v>
      </c>
      <c r="AA7" s="106">
        <f>U7+X7</f>
        <v>128</v>
      </c>
      <c r="AB7" s="140">
        <v>82</v>
      </c>
      <c r="AC7" s="38"/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9" t="s">
        <v>113</v>
      </c>
      <c r="M8" s="105">
        <v>170</v>
      </c>
      <c r="N8" s="107">
        <v>168</v>
      </c>
      <c r="O8" s="58"/>
      <c r="P8" s="110">
        <v>116</v>
      </c>
      <c r="Q8" s="56"/>
      <c r="S8" s="179"/>
      <c r="T8" s="175">
        <f>T7+U7</f>
        <v>259</v>
      </c>
      <c r="U8" s="176"/>
      <c r="V8" s="109"/>
      <c r="W8" s="175">
        <f>W7+X7</f>
        <v>1</v>
      </c>
      <c r="X8" s="176"/>
      <c r="Y8" s="109"/>
      <c r="Z8" s="175">
        <f>SUM(Z7:AA7)</f>
        <v>260</v>
      </c>
      <c r="AA8" s="176"/>
      <c r="AB8" s="164"/>
      <c r="AC8" s="38"/>
      <c r="AD8" s="102"/>
    </row>
    <row r="9" spans="2:28" ht="15" customHeight="1">
      <c r="B9" s="81" t="s">
        <v>0</v>
      </c>
      <c r="C9" s="111"/>
      <c r="D9" s="203">
        <f>D10+D11</f>
        <v>40830</v>
      </c>
      <c r="E9" s="187"/>
      <c r="F9" s="188"/>
      <c r="G9" s="45" t="s">
        <v>4</v>
      </c>
      <c r="H9" s="66">
        <f>D9-'７月'!D9</f>
        <v>14</v>
      </c>
      <c r="I9" s="46" t="s">
        <v>5</v>
      </c>
      <c r="J9" s="34" t="str">
        <f>IF(H9=0,"",IF(H9&gt;0,"↑","↓"))</f>
        <v>↑</v>
      </c>
      <c r="L9" s="173"/>
      <c r="M9" s="175">
        <f>M8+N8</f>
        <v>338</v>
      </c>
      <c r="N9" s="176"/>
      <c r="O9" s="31" t="s">
        <v>4</v>
      </c>
      <c r="P9" s="109"/>
      <c r="Q9" s="50" t="s">
        <v>5</v>
      </c>
      <c r="S9" s="177" t="s">
        <v>113</v>
      </c>
      <c r="T9" s="105">
        <v>170</v>
      </c>
      <c r="U9" s="107">
        <v>168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170</v>
      </c>
      <c r="AA9" s="107">
        <f>U9+X9</f>
        <v>168</v>
      </c>
      <c r="AB9" s="142">
        <v>116</v>
      </c>
    </row>
    <row r="10" spans="2:28" ht="15" customHeight="1">
      <c r="B10" s="112" t="s">
        <v>1</v>
      </c>
      <c r="C10" s="113"/>
      <c r="D10" s="201">
        <v>20729</v>
      </c>
      <c r="E10" s="181"/>
      <c r="F10" s="182"/>
      <c r="G10" s="47" t="s">
        <v>4</v>
      </c>
      <c r="H10" s="67">
        <f>D10-'７月'!D10</f>
        <v>7</v>
      </c>
      <c r="I10" s="48" t="s">
        <v>5</v>
      </c>
      <c r="J10" s="34" t="str">
        <f>IF(H10=0,"",IF(H10&gt;0,"↑","↓"))</f>
        <v>↑</v>
      </c>
      <c r="L10" s="169" t="s">
        <v>114</v>
      </c>
      <c r="M10" s="105">
        <v>1545</v>
      </c>
      <c r="N10" s="107">
        <v>1525</v>
      </c>
      <c r="O10" s="58"/>
      <c r="P10" s="110">
        <v>1124</v>
      </c>
      <c r="Q10" s="56"/>
      <c r="S10" s="179"/>
      <c r="T10" s="175">
        <f>T9+U9</f>
        <v>338</v>
      </c>
      <c r="U10" s="176"/>
      <c r="V10" s="109"/>
      <c r="W10" s="175">
        <f>W9+X9</f>
        <v>0</v>
      </c>
      <c r="X10" s="176"/>
      <c r="Y10" s="109"/>
      <c r="Z10" s="175">
        <f>SUM(Z9:AA9)</f>
        <v>338</v>
      </c>
      <c r="AA10" s="176"/>
      <c r="AB10" s="141"/>
    </row>
    <row r="11" spans="2:28" ht="15" customHeight="1">
      <c r="B11" s="112" t="s">
        <v>2</v>
      </c>
      <c r="C11" s="113"/>
      <c r="D11" s="201">
        <v>20101</v>
      </c>
      <c r="E11" s="181"/>
      <c r="F11" s="182"/>
      <c r="G11" s="47" t="s">
        <v>4</v>
      </c>
      <c r="H11" s="69">
        <f>D11-'７月'!D11</f>
        <v>7</v>
      </c>
      <c r="I11" s="48" t="s">
        <v>5</v>
      </c>
      <c r="J11" s="34" t="str">
        <f>IF(H11=0,"",IF(H11&gt;0,"↑","↓"))</f>
        <v>↑</v>
      </c>
      <c r="L11" s="173"/>
      <c r="M11" s="175">
        <f>M10+N10</f>
        <v>3070</v>
      </c>
      <c r="N11" s="176"/>
      <c r="O11" s="31" t="s">
        <v>4</v>
      </c>
      <c r="P11" s="109"/>
      <c r="Q11" s="50" t="s">
        <v>5</v>
      </c>
      <c r="S11" s="177" t="s">
        <v>114</v>
      </c>
      <c r="T11" s="105">
        <v>1532</v>
      </c>
      <c r="U11" s="107">
        <v>1512</v>
      </c>
      <c r="V11" s="110">
        <v>1110</v>
      </c>
      <c r="W11" s="105">
        <v>13</v>
      </c>
      <c r="X11" s="107">
        <v>13</v>
      </c>
      <c r="Y11" s="110">
        <v>21</v>
      </c>
      <c r="Z11" s="105">
        <f>T11+W11</f>
        <v>1545</v>
      </c>
      <c r="AA11" s="107">
        <f>U11+X11</f>
        <v>1525</v>
      </c>
      <c r="AB11" s="142">
        <v>1124</v>
      </c>
    </row>
    <row r="12" spans="2:28" ht="15" customHeight="1" thickBot="1">
      <c r="B12" s="114" t="s">
        <v>196</v>
      </c>
      <c r="C12" s="115"/>
      <c r="D12" s="202">
        <v>15237</v>
      </c>
      <c r="E12" s="184"/>
      <c r="F12" s="185"/>
      <c r="G12" s="53" t="s">
        <v>4</v>
      </c>
      <c r="H12" s="70">
        <f>D12-'７月'!D12</f>
        <v>23</v>
      </c>
      <c r="I12" s="54" t="s">
        <v>5</v>
      </c>
      <c r="J12" s="34" t="str">
        <f>IF(H12=0,"",IF(H12&gt;0,"↑","↓"))</f>
        <v>↑</v>
      </c>
      <c r="L12" s="169" t="s">
        <v>115</v>
      </c>
      <c r="M12" s="105">
        <v>2438</v>
      </c>
      <c r="N12" s="107">
        <v>2328</v>
      </c>
      <c r="O12" s="58"/>
      <c r="P12" s="110">
        <v>1740</v>
      </c>
      <c r="Q12" s="56"/>
      <c r="S12" s="179"/>
      <c r="T12" s="175">
        <f>T11+U11</f>
        <v>3044</v>
      </c>
      <c r="U12" s="176"/>
      <c r="V12" s="109"/>
      <c r="W12" s="175">
        <f>W11+X11</f>
        <v>26</v>
      </c>
      <c r="X12" s="176"/>
      <c r="Y12" s="109"/>
      <c r="Z12" s="175">
        <f>SUM(Z11:AA11)</f>
        <v>3070</v>
      </c>
      <c r="AA12" s="176"/>
      <c r="AB12" s="141"/>
    </row>
    <row r="13" spans="6:28" ht="15" customHeight="1">
      <c r="F13" s="91"/>
      <c r="H13" s="64"/>
      <c r="L13" s="173"/>
      <c r="M13" s="175">
        <f>M12+N12</f>
        <v>4766</v>
      </c>
      <c r="N13" s="176"/>
      <c r="O13" s="31" t="s">
        <v>4</v>
      </c>
      <c r="P13" s="109"/>
      <c r="Q13" s="50" t="s">
        <v>5</v>
      </c>
      <c r="S13" s="177" t="s">
        <v>115</v>
      </c>
      <c r="T13" s="105">
        <v>2418</v>
      </c>
      <c r="U13" s="107">
        <v>2315</v>
      </c>
      <c r="V13" s="110">
        <v>1715</v>
      </c>
      <c r="W13" s="105">
        <v>38</v>
      </c>
      <c r="X13" s="107">
        <v>35</v>
      </c>
      <c r="Y13" s="110">
        <v>57</v>
      </c>
      <c r="Z13" s="105">
        <f>T13+W13</f>
        <v>2456</v>
      </c>
      <c r="AA13" s="107">
        <f>U13+X13</f>
        <v>2350</v>
      </c>
      <c r="AB13" s="142">
        <v>1759</v>
      </c>
    </row>
    <row r="14" spans="2:28" ht="15" customHeight="1" thickBot="1">
      <c r="B14" s="117" t="s">
        <v>162</v>
      </c>
      <c r="C14" s="65"/>
      <c r="D14" s="65"/>
      <c r="E14" s="65"/>
      <c r="F14" s="91"/>
      <c r="G14" s="75" t="s">
        <v>6</v>
      </c>
      <c r="H14" s="76"/>
      <c r="I14" s="75"/>
      <c r="L14" s="169" t="s">
        <v>116</v>
      </c>
      <c r="M14" s="105">
        <v>748</v>
      </c>
      <c r="N14" s="107">
        <v>737</v>
      </c>
      <c r="O14" s="58"/>
      <c r="P14" s="110">
        <v>572</v>
      </c>
      <c r="Q14" s="56"/>
      <c r="S14" s="179"/>
      <c r="T14" s="175">
        <f>T13+U13</f>
        <v>4733</v>
      </c>
      <c r="U14" s="176"/>
      <c r="V14" s="109"/>
      <c r="W14" s="175">
        <f>W13+X13</f>
        <v>73</v>
      </c>
      <c r="X14" s="176"/>
      <c r="Y14" s="109"/>
      <c r="Z14" s="175">
        <f>SUM(Z13:AA13)</f>
        <v>4806</v>
      </c>
      <c r="AA14" s="176"/>
      <c r="AB14" s="141"/>
    </row>
    <row r="15" spans="2:28" ht="15" customHeight="1">
      <c r="B15" s="81" t="s">
        <v>0</v>
      </c>
      <c r="C15" s="111"/>
      <c r="D15" s="203">
        <f>D16+D17</f>
        <v>1311</v>
      </c>
      <c r="E15" s="187"/>
      <c r="F15" s="188"/>
      <c r="G15" s="45" t="s">
        <v>4</v>
      </c>
      <c r="H15" s="66">
        <f>D15-'７月'!D15</f>
        <v>-17</v>
      </c>
      <c r="I15" s="46" t="s">
        <v>5</v>
      </c>
      <c r="J15" s="34" t="str">
        <f>IF(H15=0,"",IF(H15&gt;0,"↑","↓"))</f>
        <v>↓</v>
      </c>
      <c r="L15" s="173"/>
      <c r="M15" s="175">
        <f>M14+N14</f>
        <v>1485</v>
      </c>
      <c r="N15" s="176"/>
      <c r="O15" s="31" t="s">
        <v>4</v>
      </c>
      <c r="P15" s="109"/>
      <c r="Q15" s="50" t="s">
        <v>5</v>
      </c>
      <c r="S15" s="177" t="s">
        <v>116</v>
      </c>
      <c r="T15" s="105">
        <v>467</v>
      </c>
      <c r="U15" s="107">
        <v>457</v>
      </c>
      <c r="V15" s="110">
        <v>354</v>
      </c>
      <c r="W15" s="105">
        <v>6</v>
      </c>
      <c r="X15" s="107">
        <v>7</v>
      </c>
      <c r="Y15" s="110">
        <v>6</v>
      </c>
      <c r="Z15" s="105">
        <f>T15+W15</f>
        <v>473</v>
      </c>
      <c r="AA15" s="107">
        <f>U15+X15</f>
        <v>464</v>
      </c>
      <c r="AB15" s="142">
        <v>357</v>
      </c>
    </row>
    <row r="16" spans="2:28" ht="15" customHeight="1">
      <c r="B16" s="112" t="s">
        <v>1</v>
      </c>
      <c r="C16" s="113"/>
      <c r="D16" s="201">
        <v>708</v>
      </c>
      <c r="E16" s="181"/>
      <c r="F16" s="182"/>
      <c r="G16" s="47" t="s">
        <v>4</v>
      </c>
      <c r="H16" s="67">
        <f>D16-'７月'!D16</f>
        <v>-17</v>
      </c>
      <c r="I16" s="48" t="s">
        <v>5</v>
      </c>
      <c r="J16" s="34" t="str">
        <f>IF(H16=0,"",IF(H16&gt;0,"↑","↓"))</f>
        <v>↓</v>
      </c>
      <c r="L16" s="169" t="s">
        <v>117</v>
      </c>
      <c r="M16" s="105">
        <v>2740</v>
      </c>
      <c r="N16" s="107">
        <v>2634</v>
      </c>
      <c r="O16" s="58"/>
      <c r="P16" s="110">
        <v>2072</v>
      </c>
      <c r="Q16" s="56"/>
      <c r="S16" s="179"/>
      <c r="T16" s="175">
        <f>T15+U15</f>
        <v>924</v>
      </c>
      <c r="U16" s="176"/>
      <c r="V16" s="109"/>
      <c r="W16" s="175">
        <f>W15+X15</f>
        <v>13</v>
      </c>
      <c r="X16" s="176"/>
      <c r="Y16" s="109"/>
      <c r="Z16" s="175">
        <f>SUM(Z15:AA15)</f>
        <v>937</v>
      </c>
      <c r="AA16" s="176"/>
      <c r="AB16" s="141"/>
    </row>
    <row r="17" spans="2:28" ht="15" customHeight="1">
      <c r="B17" s="112" t="s">
        <v>2</v>
      </c>
      <c r="C17" s="113"/>
      <c r="D17" s="201">
        <v>603</v>
      </c>
      <c r="E17" s="181"/>
      <c r="F17" s="182"/>
      <c r="G17" s="47" t="s">
        <v>4</v>
      </c>
      <c r="H17" s="69">
        <f>D17-'７月'!D17</f>
        <v>0</v>
      </c>
      <c r="I17" s="48" t="s">
        <v>5</v>
      </c>
      <c r="J17" s="34">
        <f>IF(H17=0,"",IF(H17&gt;0,"↑","↓"))</f>
      </c>
      <c r="L17" s="173"/>
      <c r="M17" s="175">
        <f>M16+N16</f>
        <v>5374</v>
      </c>
      <c r="N17" s="176"/>
      <c r="O17" s="31" t="s">
        <v>4</v>
      </c>
      <c r="P17" s="109"/>
      <c r="Q17" s="50" t="s">
        <v>5</v>
      </c>
      <c r="S17" s="177" t="s">
        <v>176</v>
      </c>
      <c r="T17" s="105">
        <v>1733</v>
      </c>
      <c r="U17" s="107">
        <v>1568</v>
      </c>
      <c r="V17" s="110">
        <v>1300</v>
      </c>
      <c r="W17" s="105">
        <v>10</v>
      </c>
      <c r="X17" s="107">
        <v>22</v>
      </c>
      <c r="Y17" s="110">
        <v>24</v>
      </c>
      <c r="Z17" s="105">
        <f>T17+W17</f>
        <v>1743</v>
      </c>
      <c r="AA17" s="107">
        <f>U17+X17</f>
        <v>1590</v>
      </c>
      <c r="AB17" s="142">
        <v>1309</v>
      </c>
    </row>
    <row r="18" spans="2:28" ht="15" customHeight="1" thickBot="1">
      <c r="B18" s="114" t="s">
        <v>196</v>
      </c>
      <c r="C18" s="115"/>
      <c r="D18" s="202">
        <v>830</v>
      </c>
      <c r="E18" s="184"/>
      <c r="F18" s="185"/>
      <c r="G18" s="53" t="s">
        <v>4</v>
      </c>
      <c r="H18" s="70">
        <f>D18-'７月'!D18</f>
        <v>-15</v>
      </c>
      <c r="I18" s="54" t="s">
        <v>5</v>
      </c>
      <c r="J18" s="34" t="str">
        <f>IF(H18=0,"",IF(H18&gt;0,"↑","↓"))</f>
        <v>↓</v>
      </c>
      <c r="L18" s="169" t="s">
        <v>118</v>
      </c>
      <c r="M18" s="105">
        <v>2992</v>
      </c>
      <c r="N18" s="107">
        <v>2851</v>
      </c>
      <c r="O18" s="58"/>
      <c r="P18" s="110">
        <v>2331</v>
      </c>
      <c r="Q18" s="56"/>
      <c r="S18" s="179"/>
      <c r="T18" s="175">
        <f>T17+U17</f>
        <v>3301</v>
      </c>
      <c r="U18" s="176"/>
      <c r="V18" s="109"/>
      <c r="W18" s="175">
        <f>W17+X17</f>
        <v>32</v>
      </c>
      <c r="X18" s="176"/>
      <c r="Y18" s="109"/>
      <c r="Z18" s="175">
        <f>SUM(Z17:AA17)</f>
        <v>3333</v>
      </c>
      <c r="AA18" s="176"/>
      <c r="AB18" s="141"/>
    </row>
    <row r="19" spans="12:28" ht="15" customHeight="1">
      <c r="L19" s="173"/>
      <c r="M19" s="175">
        <f>M18+N18</f>
        <v>5843</v>
      </c>
      <c r="N19" s="176"/>
      <c r="O19" s="31" t="s">
        <v>4</v>
      </c>
      <c r="P19" s="109"/>
      <c r="Q19" s="50" t="s">
        <v>5</v>
      </c>
      <c r="S19" s="177" t="s">
        <v>177</v>
      </c>
      <c r="T19" s="105">
        <v>4760</v>
      </c>
      <c r="U19" s="107">
        <v>4650</v>
      </c>
      <c r="V19" s="110">
        <v>3577</v>
      </c>
      <c r="W19" s="105">
        <v>177</v>
      </c>
      <c r="X19" s="107">
        <v>135</v>
      </c>
      <c r="Y19" s="110">
        <v>192</v>
      </c>
      <c r="Z19" s="105">
        <f>T19+W19</f>
        <v>4937</v>
      </c>
      <c r="AA19" s="107">
        <f>U19+X19</f>
        <v>4785</v>
      </c>
      <c r="AB19" s="142">
        <v>3737</v>
      </c>
    </row>
    <row r="20" spans="2:28" ht="15" customHeight="1">
      <c r="B20" s="85" t="s">
        <v>7</v>
      </c>
      <c r="C20" s="44"/>
      <c r="H20" s="63"/>
      <c r="L20" s="169" t="s">
        <v>119</v>
      </c>
      <c r="M20" s="105">
        <v>74</v>
      </c>
      <c r="N20" s="107">
        <v>85</v>
      </c>
      <c r="O20" s="58"/>
      <c r="P20" s="110">
        <v>50</v>
      </c>
      <c r="Q20" s="56"/>
      <c r="S20" s="179"/>
      <c r="T20" s="175">
        <f>T19+U19</f>
        <v>9410</v>
      </c>
      <c r="U20" s="176"/>
      <c r="V20" s="109"/>
      <c r="W20" s="175">
        <f>W19+X19</f>
        <v>312</v>
      </c>
      <c r="X20" s="176"/>
      <c r="Y20" s="109"/>
      <c r="Z20" s="175">
        <f>SUM(Z19:AA19)</f>
        <v>9722</v>
      </c>
      <c r="AA20" s="176"/>
      <c r="AB20" s="141"/>
    </row>
    <row r="21" spans="3:28" ht="15" customHeight="1" thickBot="1">
      <c r="C21" s="44"/>
      <c r="H21" s="63"/>
      <c r="L21" s="173"/>
      <c r="M21" s="175">
        <f>M20+N20</f>
        <v>159</v>
      </c>
      <c r="N21" s="176"/>
      <c r="O21" s="31" t="s">
        <v>4</v>
      </c>
      <c r="P21" s="109"/>
      <c r="Q21" s="50" t="s">
        <v>5</v>
      </c>
      <c r="S21" s="177" t="s">
        <v>120</v>
      </c>
      <c r="T21" s="105">
        <v>1441</v>
      </c>
      <c r="U21" s="107">
        <v>1365</v>
      </c>
      <c r="V21" s="110">
        <v>1064</v>
      </c>
      <c r="W21" s="105">
        <v>51</v>
      </c>
      <c r="X21" s="107">
        <v>58</v>
      </c>
      <c r="Y21" s="110">
        <v>79</v>
      </c>
      <c r="Z21" s="105">
        <f>T21+W21</f>
        <v>1492</v>
      </c>
      <c r="AA21" s="107">
        <f>U21+X21</f>
        <v>1423</v>
      </c>
      <c r="AB21" s="142">
        <v>1130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9" t="s">
        <v>120</v>
      </c>
      <c r="M22" s="105">
        <v>1485</v>
      </c>
      <c r="N22" s="107">
        <v>1420</v>
      </c>
      <c r="O22" s="58"/>
      <c r="P22" s="110">
        <v>1126</v>
      </c>
      <c r="Q22" s="56"/>
      <c r="S22" s="179"/>
      <c r="T22" s="175">
        <f>T21+U21</f>
        <v>2806</v>
      </c>
      <c r="U22" s="176"/>
      <c r="V22" s="109"/>
      <c r="W22" s="175">
        <f>W21+X21</f>
        <v>109</v>
      </c>
      <c r="X22" s="176"/>
      <c r="Y22" s="109"/>
      <c r="Z22" s="175">
        <f>SUM(Z21:AA21)</f>
        <v>2915</v>
      </c>
      <c r="AA22" s="176"/>
      <c r="AB22" s="141"/>
    </row>
    <row r="23" spans="2:28" ht="15" customHeight="1">
      <c r="B23" s="13" t="s">
        <v>9</v>
      </c>
      <c r="C23" s="92">
        <v>0</v>
      </c>
      <c r="D23" s="92">
        <v>12</v>
      </c>
      <c r="E23" s="92">
        <v>19</v>
      </c>
      <c r="F23" s="93">
        <f>SUM(D23:E23)</f>
        <v>31</v>
      </c>
      <c r="G23" s="47" t="s">
        <v>105</v>
      </c>
      <c r="H23" s="68">
        <f>F23-'７月'!F23</f>
        <v>-2</v>
      </c>
      <c r="I23" s="48" t="s">
        <v>106</v>
      </c>
      <c r="J23" s="34" t="str">
        <f aca="true" t="shared" si="0" ref="J23:J29">IF(H23=0,"",IF(H23&gt;0,"↑","↓"))</f>
        <v>↓</v>
      </c>
      <c r="L23" s="173"/>
      <c r="M23" s="175">
        <f>M22+N22</f>
        <v>2905</v>
      </c>
      <c r="N23" s="176"/>
      <c r="O23" s="31" t="s">
        <v>4</v>
      </c>
      <c r="P23" s="109"/>
      <c r="Q23" s="50" t="s">
        <v>5</v>
      </c>
      <c r="S23" s="177" t="s">
        <v>121</v>
      </c>
      <c r="T23" s="105">
        <v>457</v>
      </c>
      <c r="U23" s="107">
        <v>444</v>
      </c>
      <c r="V23" s="110">
        <v>288</v>
      </c>
      <c r="W23" s="105">
        <v>1</v>
      </c>
      <c r="X23" s="107">
        <v>1</v>
      </c>
      <c r="Y23" s="110">
        <v>2</v>
      </c>
      <c r="Z23" s="105">
        <f>T23+W23</f>
        <v>458</v>
      </c>
      <c r="AA23" s="107">
        <f>U23+X23</f>
        <v>445</v>
      </c>
      <c r="AB23" s="142">
        <v>288</v>
      </c>
    </row>
    <row r="24" spans="2:28" ht="15" customHeight="1">
      <c r="B24" s="13" t="s">
        <v>10</v>
      </c>
      <c r="C24" s="92">
        <v>9</v>
      </c>
      <c r="D24" s="92">
        <v>15</v>
      </c>
      <c r="E24" s="92">
        <v>19</v>
      </c>
      <c r="F24" s="93">
        <f aca="true" t="shared" si="1" ref="F24:F29">SUM(D24:E24)</f>
        <v>34</v>
      </c>
      <c r="G24" s="47" t="s">
        <v>105</v>
      </c>
      <c r="H24" s="68">
        <f>F24-'７月'!F24</f>
        <v>6</v>
      </c>
      <c r="I24" s="48" t="s">
        <v>106</v>
      </c>
      <c r="J24" s="34" t="str">
        <f t="shared" si="0"/>
        <v>↑</v>
      </c>
      <c r="L24" s="169" t="s">
        <v>121</v>
      </c>
      <c r="M24" s="105">
        <v>455</v>
      </c>
      <c r="N24" s="107">
        <v>443</v>
      </c>
      <c r="O24" s="58"/>
      <c r="P24" s="110">
        <v>286</v>
      </c>
      <c r="Q24" s="56"/>
      <c r="S24" s="179"/>
      <c r="T24" s="175">
        <f>T23+U23</f>
        <v>901</v>
      </c>
      <c r="U24" s="176"/>
      <c r="V24" s="109"/>
      <c r="W24" s="175">
        <f>W23+X23</f>
        <v>2</v>
      </c>
      <c r="X24" s="176"/>
      <c r="Y24" s="109"/>
      <c r="Z24" s="175">
        <f>SUM(Z23:AA23)</f>
        <v>903</v>
      </c>
      <c r="AA24" s="176"/>
      <c r="AB24" s="141"/>
    </row>
    <row r="25" spans="2:28" ht="15" customHeight="1">
      <c r="B25" s="13" t="s">
        <v>11</v>
      </c>
      <c r="C25" s="92">
        <v>94</v>
      </c>
      <c r="D25" s="92">
        <v>82</v>
      </c>
      <c r="E25" s="92">
        <v>75</v>
      </c>
      <c r="F25" s="93">
        <f t="shared" si="1"/>
        <v>157</v>
      </c>
      <c r="G25" s="47" t="s">
        <v>105</v>
      </c>
      <c r="H25" s="68">
        <f>F25-'７月'!F25</f>
        <v>41</v>
      </c>
      <c r="I25" s="48" t="s">
        <v>106</v>
      </c>
      <c r="J25" s="34" t="str">
        <f t="shared" si="0"/>
        <v>↑</v>
      </c>
      <c r="L25" s="173"/>
      <c r="M25" s="175">
        <f>M24+N24</f>
        <v>898</v>
      </c>
      <c r="N25" s="176"/>
      <c r="O25" s="31" t="s">
        <v>4</v>
      </c>
      <c r="P25" s="109"/>
      <c r="Q25" s="50" t="s">
        <v>5</v>
      </c>
      <c r="S25" s="177" t="s">
        <v>122</v>
      </c>
      <c r="T25" s="105">
        <v>1948</v>
      </c>
      <c r="U25" s="107">
        <v>1819</v>
      </c>
      <c r="V25" s="110">
        <v>1659</v>
      </c>
      <c r="W25" s="105">
        <v>195</v>
      </c>
      <c r="X25" s="107">
        <v>105</v>
      </c>
      <c r="Y25" s="110">
        <v>261</v>
      </c>
      <c r="Z25" s="105">
        <f>T25+W25</f>
        <v>2143</v>
      </c>
      <c r="AA25" s="107">
        <f>U25+X25</f>
        <v>1924</v>
      </c>
      <c r="AB25" s="142">
        <v>1901</v>
      </c>
    </row>
    <row r="26" spans="2:28" ht="15" customHeight="1">
      <c r="B26" s="13" t="s">
        <v>12</v>
      </c>
      <c r="C26" s="92">
        <v>72</v>
      </c>
      <c r="D26" s="92">
        <v>83</v>
      </c>
      <c r="E26" s="92">
        <v>65</v>
      </c>
      <c r="F26" s="93">
        <f t="shared" si="1"/>
        <v>148</v>
      </c>
      <c r="G26" s="47" t="s">
        <v>105</v>
      </c>
      <c r="H26" s="68">
        <f>F26-'７月'!F26</f>
        <v>-1</v>
      </c>
      <c r="I26" s="48" t="s">
        <v>106</v>
      </c>
      <c r="J26" s="34" t="str">
        <f t="shared" si="0"/>
        <v>↓</v>
      </c>
      <c r="L26" s="169" t="s">
        <v>122</v>
      </c>
      <c r="M26" s="105">
        <v>2037</v>
      </c>
      <c r="N26" s="107">
        <v>1798</v>
      </c>
      <c r="O26" s="58"/>
      <c r="P26" s="110">
        <v>1801</v>
      </c>
      <c r="Q26" s="56"/>
      <c r="S26" s="179"/>
      <c r="T26" s="175">
        <f>T25+U25</f>
        <v>3767</v>
      </c>
      <c r="U26" s="176"/>
      <c r="V26" s="109"/>
      <c r="W26" s="175">
        <f>W25+X25</f>
        <v>300</v>
      </c>
      <c r="X26" s="176"/>
      <c r="Y26" s="109"/>
      <c r="Z26" s="175">
        <f>SUM(Z25:AA25)</f>
        <v>4067</v>
      </c>
      <c r="AA26" s="176"/>
      <c r="AB26" s="141"/>
    </row>
    <row r="27" spans="2:28" ht="15" customHeight="1">
      <c r="B27" s="13" t="s">
        <v>13</v>
      </c>
      <c r="C27" s="92">
        <v>11</v>
      </c>
      <c r="D27" s="92">
        <v>2</v>
      </c>
      <c r="E27" s="92">
        <v>0</v>
      </c>
      <c r="F27" s="93">
        <f t="shared" si="1"/>
        <v>2</v>
      </c>
      <c r="G27" s="47" t="s">
        <v>105</v>
      </c>
      <c r="H27" s="68">
        <f>F27-'７月'!F27</f>
        <v>0</v>
      </c>
      <c r="I27" s="48" t="s">
        <v>106</v>
      </c>
      <c r="J27" s="34">
        <f t="shared" si="0"/>
      </c>
      <c r="L27" s="173"/>
      <c r="M27" s="175">
        <f>M26+N26</f>
        <v>3835</v>
      </c>
      <c r="N27" s="176"/>
      <c r="O27" s="31" t="s">
        <v>4</v>
      </c>
      <c r="P27" s="109"/>
      <c r="Q27" s="50" t="s">
        <v>5</v>
      </c>
      <c r="S27" s="177" t="s">
        <v>155</v>
      </c>
      <c r="T27" s="105">
        <v>2797</v>
      </c>
      <c r="U27" s="107">
        <v>2800</v>
      </c>
      <c r="V27" s="110">
        <v>2084</v>
      </c>
      <c r="W27" s="105">
        <v>43</v>
      </c>
      <c r="X27" s="107">
        <v>110</v>
      </c>
      <c r="Y27" s="110">
        <v>116</v>
      </c>
      <c r="Z27" s="105">
        <f>T27+W27</f>
        <v>2840</v>
      </c>
      <c r="AA27" s="107">
        <f>U27+X27</f>
        <v>2910</v>
      </c>
      <c r="AB27" s="142">
        <v>2180</v>
      </c>
    </row>
    <row r="28" spans="2:28" ht="15" customHeight="1" thickBot="1">
      <c r="B28" s="14" t="s">
        <v>14</v>
      </c>
      <c r="C28" s="94">
        <v>16</v>
      </c>
      <c r="D28" s="94">
        <v>8</v>
      </c>
      <c r="E28" s="94">
        <v>3</v>
      </c>
      <c r="F28" s="95">
        <f t="shared" si="1"/>
        <v>11</v>
      </c>
      <c r="G28" s="57" t="s">
        <v>105</v>
      </c>
      <c r="H28" s="71">
        <f>F28-'７月'!F28</f>
        <v>10</v>
      </c>
      <c r="I28" s="51" t="s">
        <v>106</v>
      </c>
      <c r="J28" s="34" t="str">
        <f t="shared" si="0"/>
        <v>↑</v>
      </c>
      <c r="L28" s="169" t="s">
        <v>123</v>
      </c>
      <c r="M28" s="105">
        <v>335</v>
      </c>
      <c r="N28" s="107">
        <v>314</v>
      </c>
      <c r="O28" s="58"/>
      <c r="P28" s="110">
        <v>288</v>
      </c>
      <c r="Q28" s="56"/>
      <c r="S28" s="179"/>
      <c r="T28" s="175">
        <f>T27+U27</f>
        <v>5597</v>
      </c>
      <c r="U28" s="176"/>
      <c r="V28" s="109"/>
      <c r="W28" s="175">
        <f>W27+X27</f>
        <v>153</v>
      </c>
      <c r="X28" s="176"/>
      <c r="Y28" s="109"/>
      <c r="Z28" s="175">
        <f>SUM(Z27:AA27)</f>
        <v>5750</v>
      </c>
      <c r="AA28" s="176"/>
      <c r="AB28" s="141"/>
    </row>
    <row r="29" spans="2:28" ht="15" customHeight="1" thickBot="1">
      <c r="B29" s="15" t="s">
        <v>15</v>
      </c>
      <c r="C29" s="96">
        <v>8</v>
      </c>
      <c r="D29" s="96">
        <v>-10</v>
      </c>
      <c r="E29" s="96">
        <v>7</v>
      </c>
      <c r="F29" s="97">
        <f t="shared" si="1"/>
        <v>-3</v>
      </c>
      <c r="G29" s="59" t="s">
        <v>105</v>
      </c>
      <c r="H29" s="72">
        <f>F29-'７月'!F29</f>
        <v>24</v>
      </c>
      <c r="I29" s="60" t="s">
        <v>106</v>
      </c>
      <c r="J29" s="34" t="str">
        <f t="shared" si="0"/>
        <v>↑</v>
      </c>
      <c r="L29" s="173"/>
      <c r="M29" s="175">
        <f>M28+N28</f>
        <v>649</v>
      </c>
      <c r="N29" s="176"/>
      <c r="O29" s="31" t="s">
        <v>4</v>
      </c>
      <c r="P29" s="145"/>
      <c r="Q29" s="50" t="s">
        <v>5</v>
      </c>
      <c r="S29" s="177" t="s">
        <v>127</v>
      </c>
      <c r="T29" s="105">
        <v>1016</v>
      </c>
      <c r="U29" s="107">
        <v>1018</v>
      </c>
      <c r="V29" s="110">
        <v>667</v>
      </c>
      <c r="W29" s="105">
        <v>6</v>
      </c>
      <c r="X29" s="107">
        <v>4</v>
      </c>
      <c r="Y29" s="110">
        <v>10</v>
      </c>
      <c r="Z29" s="105">
        <f>T29+W29</f>
        <v>1022</v>
      </c>
      <c r="AA29" s="107">
        <f>U29+X29</f>
        <v>1022</v>
      </c>
      <c r="AB29" s="142">
        <v>674</v>
      </c>
    </row>
    <row r="30" spans="2:28" ht="15" customHeight="1" thickBot="1">
      <c r="B30" s="10"/>
      <c r="C30" s="44"/>
      <c r="H30" s="63"/>
      <c r="L30" s="169" t="s">
        <v>124</v>
      </c>
      <c r="M30" s="105">
        <v>1198</v>
      </c>
      <c r="N30" s="107">
        <v>1215</v>
      </c>
      <c r="O30" s="58"/>
      <c r="P30" s="110">
        <v>986</v>
      </c>
      <c r="Q30" s="56"/>
      <c r="S30" s="179"/>
      <c r="T30" s="175">
        <f>T29+U29</f>
        <v>2034</v>
      </c>
      <c r="U30" s="176"/>
      <c r="V30" s="109"/>
      <c r="W30" s="175">
        <f>W29+X29</f>
        <v>10</v>
      </c>
      <c r="X30" s="176"/>
      <c r="Y30" s="109"/>
      <c r="Z30" s="175">
        <f>SUM(Z29:AA29)</f>
        <v>2044</v>
      </c>
      <c r="AA30" s="176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3"/>
      <c r="M31" s="175">
        <f>M30+N30</f>
        <v>2413</v>
      </c>
      <c r="N31" s="176"/>
      <c r="O31" s="31" t="s">
        <v>4</v>
      </c>
      <c r="P31" s="109"/>
      <c r="Q31" s="50" t="s">
        <v>5</v>
      </c>
      <c r="S31" s="177" t="s">
        <v>128</v>
      </c>
      <c r="T31" s="105">
        <v>146</v>
      </c>
      <c r="U31" s="107">
        <v>137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146</v>
      </c>
      <c r="AA31" s="107">
        <f>U31+X31</f>
        <v>137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12</v>
      </c>
      <c r="E32" s="103">
        <v>19</v>
      </c>
      <c r="F32" s="93">
        <f>D32+E32</f>
        <v>31</v>
      </c>
      <c r="G32" s="47" t="s">
        <v>4</v>
      </c>
      <c r="H32" s="68">
        <f>F32-'７月'!F32</f>
        <v>-1</v>
      </c>
      <c r="I32" s="48" t="s">
        <v>5</v>
      </c>
      <c r="J32" s="34" t="str">
        <f aca="true" t="shared" si="2" ref="J32:J38">IF(H32=0,"",IF(H32&gt;0,"↑","↓"))</f>
        <v>↓</v>
      </c>
      <c r="L32" s="169" t="s">
        <v>125</v>
      </c>
      <c r="M32" s="105">
        <v>1280</v>
      </c>
      <c r="N32" s="107">
        <v>1333</v>
      </c>
      <c r="O32" s="58"/>
      <c r="P32" s="110">
        <v>923</v>
      </c>
      <c r="Q32" s="56"/>
      <c r="S32" s="179"/>
      <c r="T32" s="175">
        <f>T31+U31</f>
        <v>283</v>
      </c>
      <c r="U32" s="176"/>
      <c r="V32" s="109"/>
      <c r="W32" s="175">
        <f>W31+X31</f>
        <v>0</v>
      </c>
      <c r="X32" s="176"/>
      <c r="Y32" s="109"/>
      <c r="Z32" s="175">
        <f>SUM(Z31:AA31)</f>
        <v>283</v>
      </c>
      <c r="AA32" s="176"/>
      <c r="AB32" s="141"/>
    </row>
    <row r="33" spans="2:28" ht="15" customHeight="1">
      <c r="B33" s="13" t="s">
        <v>10</v>
      </c>
      <c r="C33" s="103">
        <v>9</v>
      </c>
      <c r="D33" s="103">
        <v>15</v>
      </c>
      <c r="E33" s="103">
        <v>19</v>
      </c>
      <c r="F33" s="93">
        <f aca="true" t="shared" si="3" ref="F33:F38">D33+E33</f>
        <v>34</v>
      </c>
      <c r="G33" s="47" t="s">
        <v>4</v>
      </c>
      <c r="H33" s="68">
        <f>F33-'７月'!F33</f>
        <v>6</v>
      </c>
      <c r="I33" s="48" t="s">
        <v>5</v>
      </c>
      <c r="J33" s="34" t="str">
        <f t="shared" si="2"/>
        <v>↑</v>
      </c>
      <c r="L33" s="173"/>
      <c r="M33" s="175">
        <f>M32+N32</f>
        <v>2613</v>
      </c>
      <c r="N33" s="176"/>
      <c r="O33" s="31" t="s">
        <v>4</v>
      </c>
      <c r="P33" s="109"/>
      <c r="Q33" s="50" t="s">
        <v>5</v>
      </c>
      <c r="S33" s="177" t="s">
        <v>129</v>
      </c>
      <c r="T33" s="105">
        <v>180</v>
      </c>
      <c r="U33" s="107">
        <v>191</v>
      </c>
      <c r="V33" s="110">
        <v>103</v>
      </c>
      <c r="W33" s="105">
        <v>9</v>
      </c>
      <c r="X33" s="107">
        <v>4</v>
      </c>
      <c r="Y33" s="110">
        <v>13</v>
      </c>
      <c r="Z33" s="105">
        <f>T33+W33</f>
        <v>189</v>
      </c>
      <c r="AA33" s="107">
        <f>U33+X33</f>
        <v>195</v>
      </c>
      <c r="AB33" s="142">
        <v>116</v>
      </c>
    </row>
    <row r="34" spans="2:28" ht="15" customHeight="1">
      <c r="B34" s="13" t="s">
        <v>11</v>
      </c>
      <c r="C34" s="103">
        <v>79</v>
      </c>
      <c r="D34" s="103">
        <v>74</v>
      </c>
      <c r="E34" s="103">
        <v>65</v>
      </c>
      <c r="F34" s="93">
        <f t="shared" si="3"/>
        <v>139</v>
      </c>
      <c r="G34" s="47" t="s">
        <v>4</v>
      </c>
      <c r="H34" s="68">
        <f>F34-'７月'!F34</f>
        <v>52</v>
      </c>
      <c r="I34" s="48" t="s">
        <v>5</v>
      </c>
      <c r="J34" s="34" t="str">
        <f t="shared" si="2"/>
        <v>↑</v>
      </c>
      <c r="L34" s="169" t="s">
        <v>126</v>
      </c>
      <c r="M34" s="105">
        <v>362</v>
      </c>
      <c r="N34" s="107">
        <v>362</v>
      </c>
      <c r="O34" s="58"/>
      <c r="P34" s="110">
        <v>271</v>
      </c>
      <c r="Q34" s="56"/>
      <c r="S34" s="179"/>
      <c r="T34" s="175">
        <f>T33+U33</f>
        <v>371</v>
      </c>
      <c r="U34" s="176"/>
      <c r="V34" s="109"/>
      <c r="W34" s="175">
        <f>W33+X33</f>
        <v>13</v>
      </c>
      <c r="X34" s="176"/>
      <c r="Y34" s="109"/>
      <c r="Z34" s="175">
        <f>SUM(Z33:AA33)</f>
        <v>384</v>
      </c>
      <c r="AA34" s="176"/>
      <c r="AB34" s="141"/>
    </row>
    <row r="35" spans="2:28" ht="15" customHeight="1">
      <c r="B35" s="13" t="s">
        <v>12</v>
      </c>
      <c r="C35" s="103">
        <v>52</v>
      </c>
      <c r="D35" s="103">
        <v>65</v>
      </c>
      <c r="E35" s="103">
        <v>58</v>
      </c>
      <c r="F35" s="93">
        <f t="shared" si="3"/>
        <v>123</v>
      </c>
      <c r="G35" s="47" t="s">
        <v>4</v>
      </c>
      <c r="H35" s="68">
        <f>F35-'７月'!F35</f>
        <v>-8</v>
      </c>
      <c r="I35" s="48" t="s">
        <v>5</v>
      </c>
      <c r="J35" s="34" t="str">
        <f t="shared" si="2"/>
        <v>↓</v>
      </c>
      <c r="L35" s="173"/>
      <c r="M35" s="175">
        <f>M34+N34</f>
        <v>724</v>
      </c>
      <c r="N35" s="176"/>
      <c r="O35" s="31" t="s">
        <v>4</v>
      </c>
      <c r="P35" s="109"/>
      <c r="Q35" s="50" t="s">
        <v>5</v>
      </c>
      <c r="S35" s="177" t="s">
        <v>130</v>
      </c>
      <c r="T35" s="105">
        <v>906</v>
      </c>
      <c r="U35" s="107">
        <v>903</v>
      </c>
      <c r="V35" s="110">
        <v>638</v>
      </c>
      <c r="W35" s="105">
        <v>146</v>
      </c>
      <c r="X35" s="107">
        <v>107</v>
      </c>
      <c r="Y35" s="110">
        <v>148</v>
      </c>
      <c r="Z35" s="105">
        <f>T35+W35</f>
        <v>1052</v>
      </c>
      <c r="AA35" s="107">
        <f>U35+X35</f>
        <v>1010</v>
      </c>
      <c r="AB35" s="142">
        <v>773</v>
      </c>
    </row>
    <row r="36" spans="2:28" ht="15" customHeight="1">
      <c r="B36" s="13" t="s">
        <v>13</v>
      </c>
      <c r="C36" s="103">
        <v>10</v>
      </c>
      <c r="D36" s="103">
        <v>1</v>
      </c>
      <c r="E36" s="103">
        <v>0</v>
      </c>
      <c r="F36" s="93">
        <f t="shared" si="3"/>
        <v>1</v>
      </c>
      <c r="G36" s="47" t="s">
        <v>4</v>
      </c>
      <c r="H36" s="68">
        <f>F36-'７月'!F36</f>
        <v>0</v>
      </c>
      <c r="I36" s="48" t="s">
        <v>5</v>
      </c>
      <c r="J36" s="34">
        <f t="shared" si="2"/>
      </c>
      <c r="L36" s="169" t="s">
        <v>127</v>
      </c>
      <c r="M36" s="105">
        <v>1022</v>
      </c>
      <c r="N36" s="107">
        <v>1022</v>
      </c>
      <c r="O36" s="58"/>
      <c r="P36" s="110">
        <v>674</v>
      </c>
      <c r="Q36" s="56"/>
      <c r="S36" s="179"/>
      <c r="T36" s="175">
        <f>T35+U35</f>
        <v>1809</v>
      </c>
      <c r="U36" s="176"/>
      <c r="V36" s="109"/>
      <c r="W36" s="175">
        <f>W35+X35</f>
        <v>253</v>
      </c>
      <c r="X36" s="176"/>
      <c r="Y36" s="109"/>
      <c r="Z36" s="175">
        <f>SUM(Z35:AA35)</f>
        <v>2062</v>
      </c>
      <c r="AA36" s="176"/>
      <c r="AB36" s="141"/>
    </row>
    <row r="37" spans="2:28" ht="15" customHeight="1" thickBot="1">
      <c r="B37" s="14" t="s">
        <v>14</v>
      </c>
      <c r="C37" s="104">
        <v>5</v>
      </c>
      <c r="D37" s="104">
        <v>0</v>
      </c>
      <c r="E37" s="104">
        <v>0</v>
      </c>
      <c r="F37" s="95">
        <f t="shared" si="3"/>
        <v>0</v>
      </c>
      <c r="G37" s="57" t="s">
        <v>4</v>
      </c>
      <c r="H37" s="71">
        <f>F37-'７月'!F37</f>
        <v>0</v>
      </c>
      <c r="I37" s="51" t="s">
        <v>5</v>
      </c>
      <c r="J37" s="34">
        <f t="shared" si="2"/>
      </c>
      <c r="L37" s="173"/>
      <c r="M37" s="175">
        <f>M36+N36</f>
        <v>2044</v>
      </c>
      <c r="N37" s="176"/>
      <c r="O37" s="31" t="s">
        <v>4</v>
      </c>
      <c r="P37" s="109"/>
      <c r="Q37" s="50" t="s">
        <v>5</v>
      </c>
      <c r="S37" s="177" t="s">
        <v>156</v>
      </c>
      <c r="T37" s="105">
        <v>334</v>
      </c>
      <c r="U37" s="107">
        <v>340</v>
      </c>
      <c r="V37" s="110">
        <v>237</v>
      </c>
      <c r="W37" s="105">
        <v>8</v>
      </c>
      <c r="X37" s="107">
        <v>1</v>
      </c>
      <c r="Y37" s="110">
        <v>9</v>
      </c>
      <c r="Z37" s="105">
        <f>T37+W37</f>
        <v>342</v>
      </c>
      <c r="AA37" s="107">
        <f>U37+X37</f>
        <v>341</v>
      </c>
      <c r="AB37" s="142">
        <v>245</v>
      </c>
    </row>
    <row r="38" spans="2:28" ht="15" customHeight="1" thickBot="1">
      <c r="B38" s="15" t="s">
        <v>15</v>
      </c>
      <c r="C38" s="96">
        <v>23</v>
      </c>
      <c r="D38" s="96">
        <v>7</v>
      </c>
      <c r="E38" s="165">
        <v>7</v>
      </c>
      <c r="F38" s="97">
        <f t="shared" si="3"/>
        <v>14</v>
      </c>
      <c r="G38" s="59" t="s">
        <v>4</v>
      </c>
      <c r="H38" s="72">
        <f>F38-'７月'!F38</f>
        <v>53</v>
      </c>
      <c r="I38" s="60" t="s">
        <v>5</v>
      </c>
      <c r="J38" s="34" t="str">
        <f t="shared" si="2"/>
        <v>↑</v>
      </c>
      <c r="L38" s="169" t="s">
        <v>128</v>
      </c>
      <c r="M38" s="105">
        <v>142</v>
      </c>
      <c r="N38" s="107">
        <v>134</v>
      </c>
      <c r="O38" s="58"/>
      <c r="P38" s="110">
        <v>90</v>
      </c>
      <c r="Q38" s="56"/>
      <c r="S38" s="179"/>
      <c r="T38" s="175">
        <f>T37+U37</f>
        <v>674</v>
      </c>
      <c r="U38" s="176"/>
      <c r="V38" s="109"/>
      <c r="W38" s="175">
        <f>W37+X37</f>
        <v>9</v>
      </c>
      <c r="X38" s="176"/>
      <c r="Y38" s="109"/>
      <c r="Z38" s="175">
        <f>SUM(Z37:AA37)</f>
        <v>683</v>
      </c>
      <c r="AA38" s="176"/>
      <c r="AB38" s="141"/>
    </row>
    <row r="39" spans="2:28" ht="15" customHeight="1" thickBot="1">
      <c r="B39" s="10"/>
      <c r="C39" s="44"/>
      <c r="H39" s="63"/>
      <c r="L39" s="173"/>
      <c r="M39" s="175">
        <f>M38+N38</f>
        <v>276</v>
      </c>
      <c r="N39" s="176"/>
      <c r="O39" s="31" t="s">
        <v>4</v>
      </c>
      <c r="P39" s="109"/>
      <c r="Q39" s="50" t="s">
        <v>5</v>
      </c>
      <c r="S39" s="177" t="s">
        <v>132</v>
      </c>
      <c r="T39" s="105">
        <v>180</v>
      </c>
      <c r="U39" s="107">
        <v>191</v>
      </c>
      <c r="V39" s="110">
        <v>116</v>
      </c>
      <c r="W39" s="105">
        <v>5</v>
      </c>
      <c r="X39" s="107">
        <v>0</v>
      </c>
      <c r="Y39" s="110">
        <v>5</v>
      </c>
      <c r="Z39" s="105">
        <f>T39+W39</f>
        <v>185</v>
      </c>
      <c r="AA39" s="107">
        <f>U39+X39</f>
        <v>191</v>
      </c>
      <c r="AB39" s="142">
        <v>121</v>
      </c>
    </row>
    <row r="40" spans="2:28" ht="15" customHeight="1">
      <c r="B40" s="11" t="s">
        <v>157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9" t="s">
        <v>129</v>
      </c>
      <c r="M40" s="105">
        <v>189</v>
      </c>
      <c r="N40" s="107">
        <v>195</v>
      </c>
      <c r="O40" s="58"/>
      <c r="P40" s="110">
        <v>116</v>
      </c>
      <c r="Q40" s="56"/>
      <c r="S40" s="179"/>
      <c r="T40" s="175">
        <f>T39+U39</f>
        <v>371</v>
      </c>
      <c r="U40" s="176"/>
      <c r="V40" s="109"/>
      <c r="W40" s="175">
        <f>W39+X39</f>
        <v>5</v>
      </c>
      <c r="X40" s="176"/>
      <c r="Y40" s="109"/>
      <c r="Z40" s="175">
        <f>SUM(Z39:AA39)</f>
        <v>376</v>
      </c>
      <c r="AA40" s="176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F41-'７月'!F41</f>
        <v>-1</v>
      </c>
      <c r="I41" s="48" t="s">
        <v>5</v>
      </c>
      <c r="J41" s="34" t="str">
        <f aca="true" t="shared" si="4" ref="J41:J47">IF(H41=0,"",IF(H41&gt;0,"↑","↓"))</f>
        <v>↓</v>
      </c>
      <c r="L41" s="173"/>
      <c r="M41" s="175">
        <f>M40+N40</f>
        <v>384</v>
      </c>
      <c r="N41" s="176"/>
      <c r="O41" s="31" t="s">
        <v>4</v>
      </c>
      <c r="P41" s="109"/>
      <c r="Q41" s="50" t="s">
        <v>5</v>
      </c>
      <c r="S41" s="177" t="s">
        <v>133</v>
      </c>
      <c r="T41" s="105">
        <v>112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112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5" ref="F42:F47">SUM(D42:E42)</f>
        <v>0</v>
      </c>
      <c r="G42" s="47" t="s">
        <v>4</v>
      </c>
      <c r="H42" s="68">
        <f>F42-'７月'!F42</f>
        <v>0</v>
      </c>
      <c r="I42" s="48" t="s">
        <v>5</v>
      </c>
      <c r="J42" s="34">
        <f t="shared" si="4"/>
      </c>
      <c r="L42" s="169" t="s">
        <v>130</v>
      </c>
      <c r="M42" s="105">
        <v>1052</v>
      </c>
      <c r="N42" s="107">
        <v>1010</v>
      </c>
      <c r="O42" s="58"/>
      <c r="P42" s="110">
        <v>773</v>
      </c>
      <c r="Q42" s="56"/>
      <c r="S42" s="179"/>
      <c r="T42" s="175">
        <f>T41+U41</f>
        <v>208</v>
      </c>
      <c r="U42" s="176"/>
      <c r="V42" s="109"/>
      <c r="W42" s="175">
        <f>W41+X41</f>
        <v>0</v>
      </c>
      <c r="X42" s="176"/>
      <c r="Y42" s="109"/>
      <c r="Z42" s="175">
        <f>SUM(Z41:AA41)</f>
        <v>208</v>
      </c>
      <c r="AA42" s="176"/>
      <c r="AB42" s="141"/>
    </row>
    <row r="43" spans="2:28" ht="15" customHeight="1">
      <c r="B43" s="13" t="s">
        <v>11</v>
      </c>
      <c r="C43" s="103">
        <v>15</v>
      </c>
      <c r="D43" s="103">
        <v>8</v>
      </c>
      <c r="E43" s="103">
        <v>10</v>
      </c>
      <c r="F43" s="93">
        <f t="shared" si="5"/>
        <v>18</v>
      </c>
      <c r="G43" s="47" t="s">
        <v>4</v>
      </c>
      <c r="H43" s="68">
        <f>F43-'７月'!F43</f>
        <v>-11</v>
      </c>
      <c r="I43" s="48" t="s">
        <v>5</v>
      </c>
      <c r="J43" s="34" t="str">
        <f t="shared" si="4"/>
        <v>↓</v>
      </c>
      <c r="L43" s="173"/>
      <c r="M43" s="175">
        <f>M42+N42</f>
        <v>2062</v>
      </c>
      <c r="N43" s="176"/>
      <c r="O43" s="31" t="s">
        <v>4</v>
      </c>
      <c r="P43" s="109"/>
      <c r="Q43" s="50" t="s">
        <v>5</v>
      </c>
      <c r="S43" s="177" t="s">
        <v>134</v>
      </c>
      <c r="T43" s="98">
        <v>20729</v>
      </c>
      <c r="U43" s="99">
        <v>20101</v>
      </c>
      <c r="V43" s="100">
        <v>15265</v>
      </c>
      <c r="W43" s="98">
        <v>708</v>
      </c>
      <c r="X43" s="99">
        <v>603</v>
      </c>
      <c r="Y43" s="100">
        <v>944</v>
      </c>
      <c r="Z43" s="98">
        <f>Z7+Z9+Z11+Z13+Z15+Z17+Z19+Z21+Z23+Z25+Z27+Z29+Z31+Z33+Z35+Z37+Z39+Z41</f>
        <v>21437</v>
      </c>
      <c r="AA43" s="99">
        <f>AA7+AA9+AA11+AA13+AA15+AA17+AA19+AA21+AA23+AA25+AA27+AA29+AA31+AA33+AA35+AA37+AA39+AA41</f>
        <v>20704</v>
      </c>
      <c r="AB43" s="143">
        <v>16067</v>
      </c>
    </row>
    <row r="44" spans="2:28" ht="15" customHeight="1" thickBot="1">
      <c r="B44" s="13" t="s">
        <v>12</v>
      </c>
      <c r="C44" s="103">
        <v>20</v>
      </c>
      <c r="D44" s="103">
        <v>18</v>
      </c>
      <c r="E44" s="103">
        <v>7</v>
      </c>
      <c r="F44" s="93">
        <f t="shared" si="5"/>
        <v>25</v>
      </c>
      <c r="G44" s="47" t="s">
        <v>4</v>
      </c>
      <c r="H44" s="68">
        <f>F44-'７月'!F44</f>
        <v>7</v>
      </c>
      <c r="I44" s="48" t="s">
        <v>5</v>
      </c>
      <c r="J44" s="34" t="str">
        <f t="shared" si="4"/>
        <v>↑</v>
      </c>
      <c r="L44" s="169" t="s">
        <v>131</v>
      </c>
      <c r="M44" s="105">
        <v>342</v>
      </c>
      <c r="N44" s="107">
        <v>341</v>
      </c>
      <c r="O44" s="58"/>
      <c r="P44" s="108">
        <v>245</v>
      </c>
      <c r="Q44" s="56"/>
      <c r="S44" s="178"/>
      <c r="T44" s="171">
        <f>T43+U43</f>
        <v>40830</v>
      </c>
      <c r="U44" s="172"/>
      <c r="V44" s="101"/>
      <c r="W44" s="171">
        <f>W43+X43</f>
        <v>1311</v>
      </c>
      <c r="X44" s="172"/>
      <c r="Y44" s="101"/>
      <c r="Z44" s="171">
        <f>SUM(Z43:AA43)</f>
        <v>42141</v>
      </c>
      <c r="AA44" s="172"/>
      <c r="AB44" s="144"/>
    </row>
    <row r="45" spans="2:17" ht="15" customHeight="1">
      <c r="B45" s="13" t="s">
        <v>13</v>
      </c>
      <c r="C45" s="103">
        <v>1</v>
      </c>
      <c r="D45" s="103">
        <v>1</v>
      </c>
      <c r="E45" s="103">
        <v>0</v>
      </c>
      <c r="F45" s="93">
        <f t="shared" si="5"/>
        <v>1</v>
      </c>
      <c r="G45" s="47" t="s">
        <v>4</v>
      </c>
      <c r="H45" s="68">
        <f>F45-'７月'!F45</f>
        <v>0</v>
      </c>
      <c r="I45" s="48" t="s">
        <v>5</v>
      </c>
      <c r="J45" s="34">
        <f t="shared" si="4"/>
      </c>
      <c r="L45" s="173"/>
      <c r="M45" s="175">
        <f>M44+N44</f>
        <v>683</v>
      </c>
      <c r="N45" s="176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11</v>
      </c>
      <c r="D46" s="104">
        <v>8</v>
      </c>
      <c r="E46" s="104">
        <v>3</v>
      </c>
      <c r="F46" s="95">
        <f t="shared" si="5"/>
        <v>11</v>
      </c>
      <c r="G46" s="57" t="s">
        <v>4</v>
      </c>
      <c r="H46" s="71">
        <f>F46-'７月'!F46</f>
        <v>10</v>
      </c>
      <c r="I46" s="51" t="s">
        <v>5</v>
      </c>
      <c r="J46" s="34" t="str">
        <f t="shared" si="4"/>
        <v>↑</v>
      </c>
      <c r="L46" s="169" t="s">
        <v>132</v>
      </c>
      <c r="M46" s="105">
        <v>185</v>
      </c>
      <c r="N46" s="107">
        <v>191</v>
      </c>
      <c r="O46" s="58"/>
      <c r="P46" s="110">
        <v>121</v>
      </c>
      <c r="Q46" s="56"/>
      <c r="T46" s="174" t="s">
        <v>167</v>
      </c>
      <c r="U46" s="215"/>
      <c r="V46" s="215"/>
      <c r="W46" s="215"/>
      <c r="X46" s="215"/>
      <c r="Y46" s="215"/>
      <c r="Z46" s="215"/>
      <c r="AA46" s="215"/>
    </row>
    <row r="47" spans="2:27" ht="15" customHeight="1" thickBot="1">
      <c r="B47" s="15" t="s">
        <v>15</v>
      </c>
      <c r="C47" s="96">
        <v>-15</v>
      </c>
      <c r="D47" s="96">
        <v>-17</v>
      </c>
      <c r="E47" s="96">
        <v>0</v>
      </c>
      <c r="F47" s="97">
        <f t="shared" si="5"/>
        <v>-17</v>
      </c>
      <c r="G47" s="61" t="s">
        <v>4</v>
      </c>
      <c r="H47" s="72">
        <f>F47-'７月'!F47</f>
        <v>-29</v>
      </c>
      <c r="I47" s="60" t="s">
        <v>5</v>
      </c>
      <c r="J47" s="34" t="str">
        <f t="shared" si="4"/>
        <v>↓</v>
      </c>
      <c r="L47" s="173"/>
      <c r="M47" s="175">
        <f>M46+N46</f>
        <v>376</v>
      </c>
      <c r="N47" s="176"/>
      <c r="O47" s="31" t="s">
        <v>4</v>
      </c>
      <c r="P47" s="109"/>
      <c r="Q47" s="50" t="s">
        <v>5</v>
      </c>
      <c r="T47" s="215"/>
      <c r="U47" s="215"/>
      <c r="V47" s="215"/>
      <c r="W47" s="215"/>
      <c r="X47" s="215"/>
      <c r="Y47" s="215"/>
      <c r="Z47" s="215"/>
      <c r="AA47" s="215"/>
    </row>
    <row r="48" spans="12:27" ht="15" customHeight="1">
      <c r="L48" s="169" t="s">
        <v>133</v>
      </c>
      <c r="M48" s="105">
        <v>112</v>
      </c>
      <c r="N48" s="107">
        <v>96</v>
      </c>
      <c r="O48" s="58"/>
      <c r="P48" s="110">
        <v>62</v>
      </c>
      <c r="Q48" s="56"/>
      <c r="T48" s="215"/>
      <c r="U48" s="215"/>
      <c r="V48" s="215"/>
      <c r="W48" s="215"/>
      <c r="X48" s="215"/>
      <c r="Y48" s="215"/>
      <c r="Z48" s="215"/>
      <c r="AA48" s="215"/>
    </row>
    <row r="49" spans="12:27" ht="15" customHeight="1">
      <c r="L49" s="173"/>
      <c r="M49" s="175">
        <f>M48+N48</f>
        <v>208</v>
      </c>
      <c r="N49" s="176"/>
      <c r="O49" s="31" t="s">
        <v>4</v>
      </c>
      <c r="P49" s="109"/>
      <c r="Q49" s="50" t="s">
        <v>5</v>
      </c>
      <c r="T49" s="215"/>
      <c r="U49" s="215"/>
      <c r="V49" s="215"/>
      <c r="W49" s="215"/>
      <c r="X49" s="215"/>
      <c r="Y49" s="215"/>
      <c r="Z49" s="215"/>
      <c r="AA49" s="215"/>
    </row>
    <row r="50" spans="12:17" ht="15" customHeight="1">
      <c r="L50" s="169" t="s">
        <v>135</v>
      </c>
      <c r="M50" s="105">
        <v>402</v>
      </c>
      <c r="N50" s="107">
        <v>374</v>
      </c>
      <c r="O50" s="58"/>
      <c r="P50" s="110">
        <v>218</v>
      </c>
      <c r="Q50" s="56"/>
    </row>
    <row r="51" spans="12:17" ht="15" customHeight="1">
      <c r="L51" s="173"/>
      <c r="M51" s="175">
        <f>M50+N50</f>
        <v>776</v>
      </c>
      <c r="N51" s="176"/>
      <c r="O51" s="31" t="s">
        <v>4</v>
      </c>
      <c r="P51" s="109"/>
      <c r="Q51" s="50" t="s">
        <v>5</v>
      </c>
    </row>
    <row r="52" spans="12:17" ht="15" customHeight="1">
      <c r="L52" s="169" t="s">
        <v>134</v>
      </c>
      <c r="M52" s="98">
        <v>21437</v>
      </c>
      <c r="N52" s="99">
        <v>20704</v>
      </c>
      <c r="O52" s="58"/>
      <c r="P52" s="147">
        <v>16067</v>
      </c>
      <c r="Q52" s="56"/>
    </row>
    <row r="53" spans="12:17" ht="15" customHeight="1" thickBot="1">
      <c r="L53" s="170"/>
      <c r="M53" s="171">
        <f>M52+N52</f>
        <v>42141</v>
      </c>
      <c r="N53" s="172"/>
      <c r="O53" s="62" t="s">
        <v>4</v>
      </c>
      <c r="P53" s="101"/>
      <c r="Q53" s="42" t="s">
        <v>5</v>
      </c>
    </row>
  </sheetData>
  <sheetProtection/>
  <mergeCells count="144">
    <mergeCell ref="T46:AA49"/>
    <mergeCell ref="M11:N11"/>
    <mergeCell ref="L6:L7"/>
    <mergeCell ref="L8:L9"/>
    <mergeCell ref="L10:L11"/>
    <mergeCell ref="M13:N13"/>
    <mergeCell ref="M15:N15"/>
    <mergeCell ref="M9:N9"/>
    <mergeCell ref="M17:N17"/>
    <mergeCell ref="M19:N19"/>
    <mergeCell ref="D3:F3"/>
    <mergeCell ref="D4:F4"/>
    <mergeCell ref="D5:F5"/>
    <mergeCell ref="D6:F6"/>
    <mergeCell ref="L4:L5"/>
    <mergeCell ref="M7:N7"/>
    <mergeCell ref="D9:F9"/>
    <mergeCell ref="D10:F10"/>
    <mergeCell ref="D11:F11"/>
    <mergeCell ref="D12:F12"/>
    <mergeCell ref="D15:F15"/>
    <mergeCell ref="L12:L13"/>
    <mergeCell ref="L14:L15"/>
    <mergeCell ref="D16:F16"/>
    <mergeCell ref="D17:F17"/>
    <mergeCell ref="D18:F18"/>
    <mergeCell ref="L16:L17"/>
    <mergeCell ref="L18:L19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35:N35"/>
    <mergeCell ref="L34:L35"/>
    <mergeCell ref="L36:L37"/>
    <mergeCell ref="M37:N37"/>
    <mergeCell ref="M31:N31"/>
    <mergeCell ref="L30:L31"/>
    <mergeCell ref="L32:L33"/>
    <mergeCell ref="M33:N33"/>
    <mergeCell ref="M43:N43"/>
    <mergeCell ref="L42:L43"/>
    <mergeCell ref="L44:L45"/>
    <mergeCell ref="M45:N45"/>
    <mergeCell ref="M39:N39"/>
    <mergeCell ref="L38:L39"/>
    <mergeCell ref="L40:L41"/>
    <mergeCell ref="M41:N41"/>
    <mergeCell ref="M51:N51"/>
    <mergeCell ref="L50:L51"/>
    <mergeCell ref="L52:L53"/>
    <mergeCell ref="M47:N47"/>
    <mergeCell ref="L46:L47"/>
    <mergeCell ref="L48:L49"/>
    <mergeCell ref="M49:N49"/>
    <mergeCell ref="M53:N5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="90" zoomScaleNormal="90" zoomScalePageLayoutView="0" workbookViewId="0" topLeftCell="A1">
      <selection activeCell="N52" sqref="N52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">
        <v>223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03">
        <f>D9+D15</f>
        <v>42183</v>
      </c>
      <c r="E3" s="187"/>
      <c r="F3" s="188"/>
      <c r="G3" s="45" t="s">
        <v>4</v>
      </c>
      <c r="H3" s="66">
        <f>D3-'８月'!D3</f>
        <v>42</v>
      </c>
      <c r="I3" s="46" t="s">
        <v>106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1">
        <f>D10+D16</f>
        <v>21465</v>
      </c>
      <c r="E4" s="181"/>
      <c r="F4" s="182"/>
      <c r="G4" s="47" t="s">
        <v>4</v>
      </c>
      <c r="H4" s="67">
        <f>D4-'８月'!D4</f>
        <v>28</v>
      </c>
      <c r="I4" s="48" t="s">
        <v>106</v>
      </c>
      <c r="J4" s="34" t="str">
        <f>IF(H4=0,"",IF(H4&gt;0,"↑","↓"))</f>
        <v>↑</v>
      </c>
      <c r="L4" s="189"/>
      <c r="M4" s="29" t="s">
        <v>107</v>
      </c>
      <c r="N4" s="28" t="s">
        <v>108</v>
      </c>
      <c r="O4" s="217" t="s">
        <v>111</v>
      </c>
      <c r="P4" s="218"/>
      <c r="Q4" s="198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2</v>
      </c>
      <c r="C5" s="113"/>
      <c r="D5" s="201">
        <f>D11+D17</f>
        <v>20718</v>
      </c>
      <c r="E5" s="181"/>
      <c r="F5" s="182"/>
      <c r="G5" s="49" t="s">
        <v>4</v>
      </c>
      <c r="H5" s="69">
        <f>D5-'８月'!D5</f>
        <v>14</v>
      </c>
      <c r="I5" s="50" t="s">
        <v>106</v>
      </c>
      <c r="J5" s="34" t="str">
        <f>IF(H5=0,"",IF(H5&gt;0,"↑","↓"))</f>
        <v>↑</v>
      </c>
      <c r="L5" s="190"/>
      <c r="M5" s="89" t="s">
        <v>110</v>
      </c>
      <c r="N5" s="90"/>
      <c r="O5" s="219"/>
      <c r="P5" s="220"/>
      <c r="Q5" s="199"/>
      <c r="S5" s="138"/>
      <c r="T5" s="89" t="s">
        <v>110</v>
      </c>
      <c r="U5" s="90"/>
      <c r="V5" s="195" t="s">
        <v>168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3</v>
      </c>
      <c r="C6" s="115"/>
      <c r="D6" s="202">
        <f>D12+D18</f>
        <v>16107</v>
      </c>
      <c r="E6" s="184"/>
      <c r="F6" s="185"/>
      <c r="G6" s="53" t="s">
        <v>4</v>
      </c>
      <c r="H6" s="70">
        <f>D6-'８月'!D6</f>
        <v>40</v>
      </c>
      <c r="I6" s="54" t="s">
        <v>106</v>
      </c>
      <c r="J6" s="34" t="str">
        <f>IF(H6=0,"",IF(H6&gt;0,"↑","↓"))</f>
        <v>↑</v>
      </c>
      <c r="L6" s="169" t="s">
        <v>112</v>
      </c>
      <c r="M6" s="105">
        <v>132</v>
      </c>
      <c r="N6" s="106">
        <v>128</v>
      </c>
      <c r="O6" s="30"/>
      <c r="P6" s="108">
        <v>82</v>
      </c>
      <c r="Q6" s="56"/>
      <c r="S6" s="139"/>
      <c r="T6" s="29" t="s">
        <v>107</v>
      </c>
      <c r="U6" s="28" t="s">
        <v>108</v>
      </c>
      <c r="V6" s="196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6:28" ht="15" customHeight="1">
      <c r="F7" s="91"/>
      <c r="H7" s="64"/>
      <c r="L7" s="173"/>
      <c r="M7" s="175">
        <f>M6+N6</f>
        <v>260</v>
      </c>
      <c r="N7" s="176"/>
      <c r="O7" s="31" t="s">
        <v>4</v>
      </c>
      <c r="P7" s="109"/>
      <c r="Q7" s="50" t="s">
        <v>5</v>
      </c>
      <c r="S7" s="177" t="s">
        <v>112</v>
      </c>
      <c r="T7" s="105">
        <v>132</v>
      </c>
      <c r="U7" s="106">
        <v>127</v>
      </c>
      <c r="V7" s="108">
        <v>82</v>
      </c>
      <c r="W7" s="105">
        <v>0</v>
      </c>
      <c r="X7" s="106">
        <v>1</v>
      </c>
      <c r="Y7" s="110">
        <v>1</v>
      </c>
      <c r="Z7" s="105">
        <f>T7+W7</f>
        <v>132</v>
      </c>
      <c r="AA7" s="106">
        <f>U7+X7</f>
        <v>128</v>
      </c>
      <c r="AB7" s="140">
        <v>82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9" t="s">
        <v>113</v>
      </c>
      <c r="M8" s="105">
        <v>170</v>
      </c>
      <c r="N8" s="107">
        <v>168</v>
      </c>
      <c r="O8" s="58"/>
      <c r="P8" s="110">
        <v>116</v>
      </c>
      <c r="Q8" s="56"/>
      <c r="S8" s="179"/>
      <c r="T8" s="175">
        <f>T7+U7</f>
        <v>259</v>
      </c>
      <c r="U8" s="176"/>
      <c r="V8" s="109"/>
      <c r="W8" s="175">
        <f>W7+X7</f>
        <v>1</v>
      </c>
      <c r="X8" s="176"/>
      <c r="Y8" s="109"/>
      <c r="Z8" s="175">
        <f>SUM(Z7:AA7)</f>
        <v>260</v>
      </c>
      <c r="AA8" s="176"/>
      <c r="AB8" s="141"/>
      <c r="AD8" s="102"/>
    </row>
    <row r="9" spans="2:28" ht="15" customHeight="1">
      <c r="B9" s="81" t="s">
        <v>0</v>
      </c>
      <c r="C9" s="111"/>
      <c r="D9" s="203">
        <f>D10+D11</f>
        <v>40879</v>
      </c>
      <c r="E9" s="187"/>
      <c r="F9" s="188"/>
      <c r="G9" s="45" t="s">
        <v>4</v>
      </c>
      <c r="H9" s="66">
        <f>D9-'８月'!D9</f>
        <v>49</v>
      </c>
      <c r="I9" s="46" t="s">
        <v>106</v>
      </c>
      <c r="J9" s="34" t="str">
        <f>IF(H9=0,"",IF(H9&gt;0,"↑","↓"))</f>
        <v>↑</v>
      </c>
      <c r="L9" s="173"/>
      <c r="M9" s="175">
        <f>M8+N8</f>
        <v>338</v>
      </c>
      <c r="N9" s="176"/>
      <c r="O9" s="31" t="s">
        <v>4</v>
      </c>
      <c r="P9" s="109"/>
      <c r="Q9" s="50" t="s">
        <v>5</v>
      </c>
      <c r="S9" s="177" t="s">
        <v>113</v>
      </c>
      <c r="T9" s="105">
        <v>170</v>
      </c>
      <c r="U9" s="107">
        <v>168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170</v>
      </c>
      <c r="AA9" s="107">
        <f>U9+X9</f>
        <v>168</v>
      </c>
      <c r="AB9" s="142">
        <f>V9+Y9</f>
        <v>116</v>
      </c>
    </row>
    <row r="10" spans="2:28" ht="15" customHeight="1">
      <c r="B10" s="112" t="s">
        <v>1</v>
      </c>
      <c r="C10" s="113"/>
      <c r="D10" s="201">
        <v>20754</v>
      </c>
      <c r="E10" s="181"/>
      <c r="F10" s="182"/>
      <c r="G10" s="47" t="s">
        <v>4</v>
      </c>
      <c r="H10" s="67">
        <f>D10-'８月'!D10</f>
        <v>25</v>
      </c>
      <c r="I10" s="48" t="s">
        <v>106</v>
      </c>
      <c r="J10" s="34" t="str">
        <f>IF(H10=0,"",IF(H10&gt;0,"↑","↓"))</f>
        <v>↑</v>
      </c>
      <c r="L10" s="169" t="s">
        <v>114</v>
      </c>
      <c r="M10" s="105">
        <v>1549</v>
      </c>
      <c r="N10" s="107">
        <v>1528</v>
      </c>
      <c r="O10" s="58"/>
      <c r="P10" s="110">
        <v>1129</v>
      </c>
      <c r="Q10" s="56"/>
      <c r="S10" s="179"/>
      <c r="T10" s="175">
        <f>T9+U9</f>
        <v>338</v>
      </c>
      <c r="U10" s="176"/>
      <c r="V10" s="109"/>
      <c r="W10" s="175">
        <f>W9+X9</f>
        <v>0</v>
      </c>
      <c r="X10" s="176"/>
      <c r="Y10" s="109"/>
      <c r="Z10" s="175">
        <f>SUM(Z9:AA9)</f>
        <v>338</v>
      </c>
      <c r="AA10" s="176"/>
      <c r="AB10" s="141"/>
    </row>
    <row r="11" spans="2:28" ht="15" customHeight="1">
      <c r="B11" s="112" t="s">
        <v>2</v>
      </c>
      <c r="C11" s="113"/>
      <c r="D11" s="201">
        <v>20125</v>
      </c>
      <c r="E11" s="181"/>
      <c r="F11" s="182"/>
      <c r="G11" s="47" t="s">
        <v>4</v>
      </c>
      <c r="H11" s="69">
        <f>D11-'８月'!D11</f>
        <v>24</v>
      </c>
      <c r="I11" s="48" t="s">
        <v>106</v>
      </c>
      <c r="J11" s="34" t="str">
        <f>IF(H11=0,"",IF(H11&gt;0,"↑","↓"))</f>
        <v>↑</v>
      </c>
      <c r="L11" s="173"/>
      <c r="M11" s="175">
        <f>M10+N10</f>
        <v>3077</v>
      </c>
      <c r="N11" s="176"/>
      <c r="O11" s="31" t="s">
        <v>4</v>
      </c>
      <c r="P11" s="109"/>
      <c r="Q11" s="50" t="s">
        <v>5</v>
      </c>
      <c r="S11" s="177" t="s">
        <v>114</v>
      </c>
      <c r="T11" s="105">
        <v>1533</v>
      </c>
      <c r="U11" s="107">
        <v>1515</v>
      </c>
      <c r="V11" s="110">
        <v>1112</v>
      </c>
      <c r="W11" s="105">
        <v>16</v>
      </c>
      <c r="X11" s="107">
        <v>13</v>
      </c>
      <c r="Y11" s="110">
        <v>24</v>
      </c>
      <c r="Z11" s="105">
        <f>T11+W11</f>
        <v>1549</v>
      </c>
      <c r="AA11" s="107">
        <f>U11+X11</f>
        <v>1528</v>
      </c>
      <c r="AB11" s="142">
        <v>1129</v>
      </c>
    </row>
    <row r="12" spans="2:28" ht="15" customHeight="1" thickBot="1">
      <c r="B12" s="114" t="s">
        <v>3</v>
      </c>
      <c r="C12" s="115"/>
      <c r="D12" s="202">
        <v>15277</v>
      </c>
      <c r="E12" s="184"/>
      <c r="F12" s="185"/>
      <c r="G12" s="53" t="s">
        <v>4</v>
      </c>
      <c r="H12" s="70">
        <f>D12-'８月'!D12</f>
        <v>40</v>
      </c>
      <c r="I12" s="54" t="s">
        <v>106</v>
      </c>
      <c r="J12" s="34" t="str">
        <f>IF(H12=0,"",IF(H12&gt;0,"↑","↓"))</f>
        <v>↑</v>
      </c>
      <c r="L12" s="169" t="s">
        <v>115</v>
      </c>
      <c r="M12" s="105">
        <v>2432</v>
      </c>
      <c r="N12" s="107">
        <v>2322</v>
      </c>
      <c r="O12" s="58"/>
      <c r="P12" s="110">
        <v>1738</v>
      </c>
      <c r="Q12" s="56"/>
      <c r="S12" s="179"/>
      <c r="T12" s="175">
        <f>T11+U11</f>
        <v>3048</v>
      </c>
      <c r="U12" s="176"/>
      <c r="V12" s="109"/>
      <c r="W12" s="175">
        <f>W11+X11</f>
        <v>29</v>
      </c>
      <c r="X12" s="176"/>
      <c r="Y12" s="109"/>
      <c r="Z12" s="175">
        <f>SUM(Z11:AA11)</f>
        <v>3077</v>
      </c>
      <c r="AA12" s="176"/>
      <c r="AB12" s="141"/>
    </row>
    <row r="13" spans="6:28" ht="15" customHeight="1">
      <c r="F13" s="91"/>
      <c r="H13" s="64"/>
      <c r="L13" s="173"/>
      <c r="M13" s="175">
        <f>M12+N12</f>
        <v>4754</v>
      </c>
      <c r="N13" s="176"/>
      <c r="O13" s="31" t="s">
        <v>4</v>
      </c>
      <c r="P13" s="109"/>
      <c r="Q13" s="50" t="s">
        <v>5</v>
      </c>
      <c r="S13" s="177" t="s">
        <v>115</v>
      </c>
      <c r="T13" s="105">
        <v>2414</v>
      </c>
      <c r="U13" s="107">
        <v>2313</v>
      </c>
      <c r="V13" s="110">
        <v>1717</v>
      </c>
      <c r="W13" s="105">
        <v>37</v>
      </c>
      <c r="X13" s="107">
        <v>32</v>
      </c>
      <c r="Y13" s="110">
        <v>53</v>
      </c>
      <c r="Z13" s="105">
        <f>T13+W13</f>
        <v>2451</v>
      </c>
      <c r="AA13" s="107">
        <f>U13+X13</f>
        <v>2345</v>
      </c>
      <c r="AB13" s="142">
        <v>1757</v>
      </c>
    </row>
    <row r="14" spans="2:28" ht="15" customHeight="1" thickBot="1">
      <c r="B14" s="117" t="s">
        <v>162</v>
      </c>
      <c r="C14" s="65"/>
      <c r="D14" s="65"/>
      <c r="E14" s="65"/>
      <c r="F14" s="91"/>
      <c r="G14" s="75" t="s">
        <v>6</v>
      </c>
      <c r="H14" s="76"/>
      <c r="I14" s="75"/>
      <c r="L14" s="169" t="s">
        <v>116</v>
      </c>
      <c r="M14" s="105">
        <v>750</v>
      </c>
      <c r="N14" s="107">
        <v>741</v>
      </c>
      <c r="O14" s="58"/>
      <c r="P14" s="110">
        <v>578</v>
      </c>
      <c r="Q14" s="56"/>
      <c r="S14" s="179"/>
      <c r="T14" s="175">
        <f>T13+U13</f>
        <v>4727</v>
      </c>
      <c r="U14" s="176"/>
      <c r="V14" s="109"/>
      <c r="W14" s="175">
        <f>W13+X13</f>
        <v>69</v>
      </c>
      <c r="X14" s="176"/>
      <c r="Y14" s="109"/>
      <c r="Z14" s="175">
        <f>SUM(Z13:AA13)</f>
        <v>4796</v>
      </c>
      <c r="AA14" s="176"/>
      <c r="AB14" s="141"/>
    </row>
    <row r="15" spans="2:28" ht="15" customHeight="1">
      <c r="B15" s="81" t="s">
        <v>0</v>
      </c>
      <c r="C15" s="111"/>
      <c r="D15" s="203">
        <f>D16+D17</f>
        <v>1304</v>
      </c>
      <c r="E15" s="187"/>
      <c r="F15" s="188"/>
      <c r="G15" s="45" t="s">
        <v>4</v>
      </c>
      <c r="H15" s="66">
        <f>D15-'８月'!D15</f>
        <v>-7</v>
      </c>
      <c r="I15" s="46" t="s">
        <v>106</v>
      </c>
      <c r="J15" s="34" t="str">
        <f>IF(H15=0,"",IF(H15&gt;0,"↑","↓"))</f>
        <v>↓</v>
      </c>
      <c r="L15" s="173"/>
      <c r="M15" s="175">
        <f>M14+N14</f>
        <v>1491</v>
      </c>
      <c r="N15" s="176"/>
      <c r="O15" s="31" t="s">
        <v>4</v>
      </c>
      <c r="P15" s="109"/>
      <c r="Q15" s="50" t="s">
        <v>5</v>
      </c>
      <c r="S15" s="177" t="s">
        <v>116</v>
      </c>
      <c r="T15" s="105">
        <v>468</v>
      </c>
      <c r="U15" s="107">
        <v>458</v>
      </c>
      <c r="V15" s="110">
        <v>358</v>
      </c>
      <c r="W15" s="105">
        <v>6</v>
      </c>
      <c r="X15" s="107">
        <v>7</v>
      </c>
      <c r="Y15" s="110">
        <v>6</v>
      </c>
      <c r="Z15" s="105">
        <f>T15+W15</f>
        <v>474</v>
      </c>
      <c r="AA15" s="107">
        <f>U15+X15</f>
        <v>465</v>
      </c>
      <c r="AB15" s="142">
        <v>361</v>
      </c>
    </row>
    <row r="16" spans="2:28" ht="15" customHeight="1">
      <c r="B16" s="112" t="s">
        <v>1</v>
      </c>
      <c r="C16" s="113"/>
      <c r="D16" s="201">
        <v>711</v>
      </c>
      <c r="E16" s="181"/>
      <c r="F16" s="182"/>
      <c r="G16" s="47" t="s">
        <v>4</v>
      </c>
      <c r="H16" s="67">
        <f>D16-'８月'!D16</f>
        <v>3</v>
      </c>
      <c r="I16" s="48" t="s">
        <v>106</v>
      </c>
      <c r="J16" s="34" t="str">
        <f>IF(H16=0,"",IF(H16&gt;0,"↑","↓"))</f>
        <v>↑</v>
      </c>
      <c r="L16" s="169" t="s">
        <v>117</v>
      </c>
      <c r="M16" s="105">
        <v>2765</v>
      </c>
      <c r="N16" s="107">
        <v>2647</v>
      </c>
      <c r="O16" s="58"/>
      <c r="P16" s="110">
        <v>2096</v>
      </c>
      <c r="Q16" s="56"/>
      <c r="S16" s="179"/>
      <c r="T16" s="175">
        <f>T15+U15</f>
        <v>926</v>
      </c>
      <c r="U16" s="176"/>
      <c r="V16" s="109"/>
      <c r="W16" s="175">
        <f>W15+X15</f>
        <v>13</v>
      </c>
      <c r="X16" s="176"/>
      <c r="Y16" s="109"/>
      <c r="Z16" s="175">
        <f>SUM(Z15:AA15)</f>
        <v>939</v>
      </c>
      <c r="AA16" s="176"/>
      <c r="AB16" s="141"/>
    </row>
    <row r="17" spans="2:28" ht="15" customHeight="1">
      <c r="B17" s="112" t="s">
        <v>2</v>
      </c>
      <c r="C17" s="113"/>
      <c r="D17" s="201">
        <v>593</v>
      </c>
      <c r="E17" s="181"/>
      <c r="F17" s="182"/>
      <c r="G17" s="47" t="s">
        <v>4</v>
      </c>
      <c r="H17" s="69">
        <f>D17-'８月'!D17</f>
        <v>-10</v>
      </c>
      <c r="I17" s="48" t="s">
        <v>106</v>
      </c>
      <c r="J17" s="34" t="str">
        <f>IF(H17=0,"",IF(H17&gt;0,"↑","↓"))</f>
        <v>↓</v>
      </c>
      <c r="L17" s="173"/>
      <c r="M17" s="175">
        <f>M16+N16</f>
        <v>5412</v>
      </c>
      <c r="N17" s="176"/>
      <c r="O17" s="31" t="s">
        <v>4</v>
      </c>
      <c r="P17" s="109"/>
      <c r="Q17" s="50" t="s">
        <v>5</v>
      </c>
      <c r="S17" s="177" t="s">
        <v>176</v>
      </c>
      <c r="T17" s="105">
        <v>1743</v>
      </c>
      <c r="U17" s="107">
        <v>1577</v>
      </c>
      <c r="V17" s="110">
        <v>1309</v>
      </c>
      <c r="W17" s="105">
        <v>9</v>
      </c>
      <c r="X17" s="107">
        <v>23</v>
      </c>
      <c r="Y17" s="110">
        <v>24</v>
      </c>
      <c r="Z17" s="105">
        <f>T17+W17</f>
        <v>1752</v>
      </c>
      <c r="AA17" s="107">
        <f>U17+X17</f>
        <v>1600</v>
      </c>
      <c r="AB17" s="142">
        <v>1319</v>
      </c>
    </row>
    <row r="18" spans="2:28" ht="15" customHeight="1" thickBot="1">
      <c r="B18" s="114" t="s">
        <v>3</v>
      </c>
      <c r="C18" s="115"/>
      <c r="D18" s="202">
        <v>830</v>
      </c>
      <c r="E18" s="184"/>
      <c r="F18" s="185"/>
      <c r="G18" s="53" t="s">
        <v>4</v>
      </c>
      <c r="H18" s="70">
        <f>D18-'８月'!D18</f>
        <v>0</v>
      </c>
      <c r="I18" s="54" t="s">
        <v>106</v>
      </c>
      <c r="J18" s="34">
        <f>IF(H18=0,"",IF(H18&gt;0,"↑","↓"))</f>
      </c>
      <c r="L18" s="169" t="s">
        <v>118</v>
      </c>
      <c r="M18" s="105">
        <v>2998</v>
      </c>
      <c r="N18" s="107">
        <v>2850</v>
      </c>
      <c r="O18" s="58"/>
      <c r="P18" s="110">
        <v>2339</v>
      </c>
      <c r="Q18" s="56"/>
      <c r="S18" s="179"/>
      <c r="T18" s="175">
        <f>T17+U17</f>
        <v>3320</v>
      </c>
      <c r="U18" s="176"/>
      <c r="V18" s="109"/>
      <c r="W18" s="175">
        <f>W17+X17</f>
        <v>32</v>
      </c>
      <c r="X18" s="176"/>
      <c r="Y18" s="109"/>
      <c r="Z18" s="175">
        <f>SUM(Z17:AA17)</f>
        <v>3352</v>
      </c>
      <c r="AA18" s="176"/>
      <c r="AB18" s="141"/>
    </row>
    <row r="19" spans="12:28" ht="15" customHeight="1">
      <c r="L19" s="173"/>
      <c r="M19" s="175">
        <f>M18+N18</f>
        <v>5848</v>
      </c>
      <c r="N19" s="176"/>
      <c r="O19" s="31" t="s">
        <v>4</v>
      </c>
      <c r="P19" s="109"/>
      <c r="Q19" s="50" t="s">
        <v>5</v>
      </c>
      <c r="S19" s="177" t="s">
        <v>177</v>
      </c>
      <c r="T19" s="105">
        <v>4783</v>
      </c>
      <c r="U19" s="107">
        <v>4657</v>
      </c>
      <c r="V19" s="110">
        <v>3602</v>
      </c>
      <c r="W19" s="105">
        <v>178</v>
      </c>
      <c r="X19" s="107">
        <v>135</v>
      </c>
      <c r="Y19" s="110">
        <v>195</v>
      </c>
      <c r="Z19" s="105">
        <f>T19+W19</f>
        <v>4961</v>
      </c>
      <c r="AA19" s="107">
        <f>U19+X19</f>
        <v>4792</v>
      </c>
      <c r="AB19" s="142">
        <v>3764</v>
      </c>
    </row>
    <row r="20" spans="2:28" ht="15" customHeight="1">
      <c r="B20" s="85" t="s">
        <v>7</v>
      </c>
      <c r="C20" s="44"/>
      <c r="H20" s="63"/>
      <c r="L20" s="169" t="s">
        <v>119</v>
      </c>
      <c r="M20" s="105">
        <v>74</v>
      </c>
      <c r="N20" s="107">
        <v>84</v>
      </c>
      <c r="O20" s="58"/>
      <c r="P20" s="110">
        <v>50</v>
      </c>
      <c r="Q20" s="56"/>
      <c r="S20" s="179"/>
      <c r="T20" s="175">
        <f>T19+U19</f>
        <v>9440</v>
      </c>
      <c r="U20" s="176"/>
      <c r="V20" s="109"/>
      <c r="W20" s="175">
        <f>W19+X19</f>
        <v>313</v>
      </c>
      <c r="X20" s="176"/>
      <c r="Y20" s="109"/>
      <c r="Z20" s="175">
        <f>SUM(Z19:AA19)</f>
        <v>9753</v>
      </c>
      <c r="AA20" s="176"/>
      <c r="AB20" s="141"/>
    </row>
    <row r="21" spans="3:28" ht="15" customHeight="1" thickBot="1">
      <c r="C21" s="44"/>
      <c r="H21" s="63"/>
      <c r="L21" s="173"/>
      <c r="M21" s="175">
        <f>M20+N20</f>
        <v>158</v>
      </c>
      <c r="N21" s="176"/>
      <c r="O21" s="31" t="s">
        <v>4</v>
      </c>
      <c r="P21" s="109"/>
      <c r="Q21" s="50" t="s">
        <v>5</v>
      </c>
      <c r="S21" s="177" t="s">
        <v>120</v>
      </c>
      <c r="T21" s="105">
        <v>1438</v>
      </c>
      <c r="U21" s="107">
        <v>1365</v>
      </c>
      <c r="V21" s="110">
        <v>1060</v>
      </c>
      <c r="W21" s="105">
        <v>52</v>
      </c>
      <c r="X21" s="107">
        <v>58</v>
      </c>
      <c r="Y21" s="110">
        <v>81</v>
      </c>
      <c r="Z21" s="105">
        <f>T21+W21</f>
        <v>1490</v>
      </c>
      <c r="AA21" s="107">
        <f>U21+X21</f>
        <v>1423</v>
      </c>
      <c r="AB21" s="142">
        <v>1128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77" t="s">
        <v>6</v>
      </c>
      <c r="H22" s="80"/>
      <c r="I22" s="79"/>
      <c r="L22" s="169" t="s">
        <v>120</v>
      </c>
      <c r="M22" s="105">
        <v>1483</v>
      </c>
      <c r="N22" s="107">
        <v>1420</v>
      </c>
      <c r="O22" s="58"/>
      <c r="P22" s="110">
        <v>1124</v>
      </c>
      <c r="Q22" s="56"/>
      <c r="S22" s="179"/>
      <c r="T22" s="175">
        <f>T21+U21</f>
        <v>2803</v>
      </c>
      <c r="U22" s="176"/>
      <c r="V22" s="109"/>
      <c r="W22" s="175">
        <f>W21+X21</f>
        <v>110</v>
      </c>
      <c r="X22" s="176"/>
      <c r="Y22" s="109"/>
      <c r="Z22" s="175">
        <f>SUM(Z21:AA21)</f>
        <v>2913</v>
      </c>
      <c r="AA22" s="176"/>
      <c r="AB22" s="141"/>
    </row>
    <row r="23" spans="2:28" ht="15" customHeight="1">
      <c r="B23" s="13" t="s">
        <v>9</v>
      </c>
      <c r="C23" s="92">
        <v>0</v>
      </c>
      <c r="D23" s="92">
        <v>11</v>
      </c>
      <c r="E23" s="92">
        <v>23</v>
      </c>
      <c r="F23" s="93">
        <f>SUM(D23:E23)</f>
        <v>34</v>
      </c>
      <c r="G23" s="47" t="s">
        <v>4</v>
      </c>
      <c r="H23" s="68">
        <f>F23-'８月'!F23</f>
        <v>3</v>
      </c>
      <c r="I23" s="48" t="s">
        <v>5</v>
      </c>
      <c r="J23" s="34" t="str">
        <f aca="true" t="shared" si="0" ref="J23:J29">IF(H23=0,"",IF(H23&gt;0,"↑","↓"))</f>
        <v>↑</v>
      </c>
      <c r="L23" s="173"/>
      <c r="M23" s="175">
        <f>M22+N22</f>
        <v>2903</v>
      </c>
      <c r="N23" s="176"/>
      <c r="O23" s="31" t="s">
        <v>4</v>
      </c>
      <c r="P23" s="109"/>
      <c r="Q23" s="50" t="s">
        <v>5</v>
      </c>
      <c r="S23" s="177" t="s">
        <v>121</v>
      </c>
      <c r="T23" s="105">
        <v>454</v>
      </c>
      <c r="U23" s="107">
        <v>446</v>
      </c>
      <c r="V23" s="110">
        <v>288</v>
      </c>
      <c r="W23" s="105">
        <v>1</v>
      </c>
      <c r="X23" s="107">
        <v>1</v>
      </c>
      <c r="Y23" s="110">
        <v>2</v>
      </c>
      <c r="Z23" s="105">
        <f>T23+W23</f>
        <v>455</v>
      </c>
      <c r="AA23" s="107">
        <f>U23+X23</f>
        <v>447</v>
      </c>
      <c r="AB23" s="142">
        <v>288</v>
      </c>
    </row>
    <row r="24" spans="2:28" ht="15" customHeight="1">
      <c r="B24" s="13" t="s">
        <v>10</v>
      </c>
      <c r="C24" s="92">
        <v>6</v>
      </c>
      <c r="D24" s="92">
        <v>19</v>
      </c>
      <c r="E24" s="92">
        <v>8</v>
      </c>
      <c r="F24" s="93">
        <f aca="true" t="shared" si="1" ref="F24:F29">SUM(D24:E24)</f>
        <v>27</v>
      </c>
      <c r="G24" s="47" t="s">
        <v>4</v>
      </c>
      <c r="H24" s="68">
        <f>F24-'８月'!F24</f>
        <v>-7</v>
      </c>
      <c r="I24" s="48" t="s">
        <v>5</v>
      </c>
      <c r="J24" s="34" t="str">
        <f t="shared" si="0"/>
        <v>↓</v>
      </c>
      <c r="L24" s="169" t="s">
        <v>121</v>
      </c>
      <c r="M24" s="105">
        <v>452</v>
      </c>
      <c r="N24" s="107">
        <v>445</v>
      </c>
      <c r="O24" s="58"/>
      <c r="P24" s="110">
        <v>286</v>
      </c>
      <c r="Q24" s="56"/>
      <c r="S24" s="179"/>
      <c r="T24" s="175">
        <f>T23+U23</f>
        <v>900</v>
      </c>
      <c r="U24" s="176"/>
      <c r="V24" s="109"/>
      <c r="W24" s="175">
        <f>W23+X23</f>
        <v>2</v>
      </c>
      <c r="X24" s="176"/>
      <c r="Y24" s="109"/>
      <c r="Z24" s="175">
        <f>SUM(Z23:AA23)</f>
        <v>902</v>
      </c>
      <c r="AA24" s="176"/>
      <c r="AB24" s="141"/>
    </row>
    <row r="25" spans="2:28" ht="15" customHeight="1">
      <c r="B25" s="13" t="s">
        <v>11</v>
      </c>
      <c r="C25" s="92">
        <v>105</v>
      </c>
      <c r="D25" s="92">
        <v>106</v>
      </c>
      <c r="E25" s="92">
        <v>61</v>
      </c>
      <c r="F25" s="93">
        <f t="shared" si="1"/>
        <v>167</v>
      </c>
      <c r="G25" s="47" t="s">
        <v>4</v>
      </c>
      <c r="H25" s="68">
        <f>F25-'８月'!F25</f>
        <v>10</v>
      </c>
      <c r="I25" s="48" t="s">
        <v>5</v>
      </c>
      <c r="J25" s="34" t="str">
        <f t="shared" si="0"/>
        <v>↑</v>
      </c>
      <c r="L25" s="173"/>
      <c r="M25" s="175">
        <f>M24+N24</f>
        <v>897</v>
      </c>
      <c r="N25" s="176"/>
      <c r="O25" s="31" t="s">
        <v>4</v>
      </c>
      <c r="P25" s="109"/>
      <c r="Q25" s="50" t="s">
        <v>5</v>
      </c>
      <c r="S25" s="177" t="s">
        <v>122</v>
      </c>
      <c r="T25" s="105">
        <v>1942</v>
      </c>
      <c r="U25" s="107">
        <v>1816</v>
      </c>
      <c r="V25" s="110">
        <v>1654</v>
      </c>
      <c r="W25" s="105">
        <v>191</v>
      </c>
      <c r="X25" s="107">
        <v>98</v>
      </c>
      <c r="Y25" s="110">
        <v>253</v>
      </c>
      <c r="Z25" s="105">
        <f>T25+W25</f>
        <v>2133</v>
      </c>
      <c r="AA25" s="107">
        <f>U25+X25</f>
        <v>1914</v>
      </c>
      <c r="AB25" s="142">
        <v>1888</v>
      </c>
    </row>
    <row r="26" spans="2:28" ht="15" customHeight="1">
      <c r="B26" s="13" t="s">
        <v>12</v>
      </c>
      <c r="C26" s="92">
        <v>58</v>
      </c>
      <c r="D26" s="92">
        <v>63</v>
      </c>
      <c r="E26" s="92">
        <v>58</v>
      </c>
      <c r="F26" s="93">
        <f t="shared" si="1"/>
        <v>121</v>
      </c>
      <c r="G26" s="47" t="s">
        <v>4</v>
      </c>
      <c r="H26" s="68">
        <f>F26-'８月'!F26</f>
        <v>-27</v>
      </c>
      <c r="I26" s="48" t="s">
        <v>5</v>
      </c>
      <c r="J26" s="34" t="str">
        <f t="shared" si="0"/>
        <v>↓</v>
      </c>
      <c r="L26" s="169" t="s">
        <v>122</v>
      </c>
      <c r="M26" s="105">
        <v>2022</v>
      </c>
      <c r="N26" s="107">
        <v>1787</v>
      </c>
      <c r="O26" s="58"/>
      <c r="P26" s="110">
        <v>1782</v>
      </c>
      <c r="Q26" s="56"/>
      <c r="S26" s="179"/>
      <c r="T26" s="175">
        <f>T25+U25</f>
        <v>3758</v>
      </c>
      <c r="U26" s="176"/>
      <c r="V26" s="109"/>
      <c r="W26" s="175">
        <f>W25+X25</f>
        <v>289</v>
      </c>
      <c r="X26" s="176"/>
      <c r="Y26" s="109"/>
      <c r="Z26" s="175">
        <f>SUM(Z25:AA25)</f>
        <v>4047</v>
      </c>
      <c r="AA26" s="176"/>
      <c r="AB26" s="141"/>
    </row>
    <row r="27" spans="2:28" ht="15" customHeight="1">
      <c r="B27" s="13" t="s">
        <v>13</v>
      </c>
      <c r="C27" s="92">
        <v>15</v>
      </c>
      <c r="D27" s="92">
        <v>0</v>
      </c>
      <c r="E27" s="92">
        <v>0</v>
      </c>
      <c r="F27" s="93">
        <f t="shared" si="1"/>
        <v>0</v>
      </c>
      <c r="G27" s="47" t="s">
        <v>4</v>
      </c>
      <c r="H27" s="68">
        <f>F27-'８月'!F27</f>
        <v>-2</v>
      </c>
      <c r="I27" s="48" t="s">
        <v>5</v>
      </c>
      <c r="J27" s="34" t="str">
        <f t="shared" si="0"/>
        <v>↓</v>
      </c>
      <c r="L27" s="173"/>
      <c r="M27" s="175">
        <f>M26+N26</f>
        <v>3809</v>
      </c>
      <c r="N27" s="176"/>
      <c r="O27" s="31" t="s">
        <v>4</v>
      </c>
      <c r="P27" s="109"/>
      <c r="Q27" s="50" t="s">
        <v>5</v>
      </c>
      <c r="S27" s="177" t="s">
        <v>155</v>
      </c>
      <c r="T27" s="105">
        <v>2812</v>
      </c>
      <c r="U27" s="107">
        <v>2813</v>
      </c>
      <c r="V27" s="110">
        <v>2094</v>
      </c>
      <c r="W27" s="105">
        <v>44</v>
      </c>
      <c r="X27" s="107">
        <v>109</v>
      </c>
      <c r="Y27" s="110">
        <v>115</v>
      </c>
      <c r="Z27" s="105">
        <f>T27+W27</f>
        <v>2856</v>
      </c>
      <c r="AA27" s="107">
        <f>U27+X27</f>
        <v>2922</v>
      </c>
      <c r="AB27" s="142">
        <v>2189</v>
      </c>
    </row>
    <row r="28" spans="2:28" ht="15" customHeight="1" thickBot="1">
      <c r="B28" s="14" t="s">
        <v>14</v>
      </c>
      <c r="C28" s="94">
        <v>16</v>
      </c>
      <c r="D28" s="94">
        <v>7</v>
      </c>
      <c r="E28" s="94">
        <v>4</v>
      </c>
      <c r="F28" s="95">
        <f t="shared" si="1"/>
        <v>11</v>
      </c>
      <c r="G28" s="57" t="s">
        <v>4</v>
      </c>
      <c r="H28" s="71">
        <f>F28-'８月'!F28</f>
        <v>0</v>
      </c>
      <c r="I28" s="51" t="s">
        <v>5</v>
      </c>
      <c r="J28" s="34">
        <f t="shared" si="0"/>
      </c>
      <c r="L28" s="169" t="s">
        <v>123</v>
      </c>
      <c r="M28" s="105">
        <v>342</v>
      </c>
      <c r="N28" s="107">
        <v>318</v>
      </c>
      <c r="O28" s="58"/>
      <c r="P28" s="110">
        <v>296</v>
      </c>
      <c r="Q28" s="56"/>
      <c r="S28" s="179"/>
      <c r="T28" s="175">
        <f>T27+U27</f>
        <v>5625</v>
      </c>
      <c r="U28" s="176"/>
      <c r="V28" s="109"/>
      <c r="W28" s="175">
        <f>W27+X27</f>
        <v>153</v>
      </c>
      <c r="X28" s="176"/>
      <c r="Y28" s="109"/>
      <c r="Z28" s="175">
        <f>SUM(Z27:AA27)</f>
        <v>5778</v>
      </c>
      <c r="AA28" s="176"/>
      <c r="AB28" s="141"/>
    </row>
    <row r="29" spans="2:28" ht="15" customHeight="1" thickBot="1">
      <c r="B29" s="15" t="s">
        <v>15</v>
      </c>
      <c r="C29" s="96">
        <v>40</v>
      </c>
      <c r="D29" s="96">
        <v>28</v>
      </c>
      <c r="E29" s="96">
        <v>14</v>
      </c>
      <c r="F29" s="97">
        <f t="shared" si="1"/>
        <v>42</v>
      </c>
      <c r="G29" s="59" t="s">
        <v>4</v>
      </c>
      <c r="H29" s="72">
        <f>F29-'８月'!F29</f>
        <v>45</v>
      </c>
      <c r="I29" s="60" t="s">
        <v>5</v>
      </c>
      <c r="J29" s="34" t="str">
        <f t="shared" si="0"/>
        <v>↑</v>
      </c>
      <c r="L29" s="173"/>
      <c r="M29" s="175">
        <f>M28+N28</f>
        <v>660</v>
      </c>
      <c r="N29" s="176"/>
      <c r="O29" s="31" t="s">
        <v>4</v>
      </c>
      <c r="P29" s="145"/>
      <c r="Q29" s="50" t="s">
        <v>5</v>
      </c>
      <c r="S29" s="177" t="s">
        <v>127</v>
      </c>
      <c r="T29" s="105">
        <v>1011</v>
      </c>
      <c r="U29" s="107">
        <v>1009</v>
      </c>
      <c r="V29" s="110">
        <v>664</v>
      </c>
      <c r="W29" s="105">
        <v>6</v>
      </c>
      <c r="X29" s="107">
        <v>4</v>
      </c>
      <c r="Y29" s="110">
        <v>10</v>
      </c>
      <c r="Z29" s="105">
        <f>T29+W29</f>
        <v>1017</v>
      </c>
      <c r="AA29" s="107">
        <f>U29+X29</f>
        <v>1013</v>
      </c>
      <c r="AB29" s="142">
        <v>671</v>
      </c>
    </row>
    <row r="30" spans="2:28" ht="15" customHeight="1" thickBot="1">
      <c r="B30" s="10"/>
      <c r="C30" s="44"/>
      <c r="H30" s="63"/>
      <c r="L30" s="169" t="s">
        <v>124</v>
      </c>
      <c r="M30" s="105">
        <v>1211</v>
      </c>
      <c r="N30" s="107">
        <v>1227</v>
      </c>
      <c r="O30" s="58"/>
      <c r="P30" s="110">
        <v>996</v>
      </c>
      <c r="Q30" s="56"/>
      <c r="S30" s="179"/>
      <c r="T30" s="175">
        <f>T29+U29</f>
        <v>2020</v>
      </c>
      <c r="U30" s="176"/>
      <c r="V30" s="109"/>
      <c r="W30" s="175">
        <f>W29+X29</f>
        <v>10</v>
      </c>
      <c r="X30" s="176"/>
      <c r="Y30" s="109"/>
      <c r="Z30" s="175">
        <f>SUM(Z29:AA29)</f>
        <v>2030</v>
      </c>
      <c r="AA30" s="176"/>
      <c r="AB30" s="141"/>
    </row>
    <row r="31" spans="2:28" ht="15" customHeight="1">
      <c r="B31" s="11" t="s">
        <v>161</v>
      </c>
      <c r="C31" s="12" t="s">
        <v>18</v>
      </c>
      <c r="D31" s="12" t="s">
        <v>107</v>
      </c>
      <c r="E31" s="12" t="s">
        <v>17</v>
      </c>
      <c r="F31" s="12" t="s">
        <v>19</v>
      </c>
      <c r="G31" s="77" t="s">
        <v>6</v>
      </c>
      <c r="H31" s="80"/>
      <c r="I31" s="79"/>
      <c r="L31" s="173"/>
      <c r="M31" s="175">
        <f>M30+N30</f>
        <v>2438</v>
      </c>
      <c r="N31" s="176"/>
      <c r="O31" s="31" t="s">
        <v>4</v>
      </c>
      <c r="P31" s="109"/>
      <c r="Q31" s="50" t="s">
        <v>5</v>
      </c>
      <c r="S31" s="177" t="s">
        <v>128</v>
      </c>
      <c r="T31" s="105">
        <v>146</v>
      </c>
      <c r="U31" s="107">
        <v>137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146</v>
      </c>
      <c r="AA31" s="107">
        <f>U31+X31</f>
        <v>137</v>
      </c>
      <c r="AB31" s="142">
        <v>93</v>
      </c>
    </row>
    <row r="32" spans="2:28" ht="15" customHeight="1">
      <c r="B32" s="13" t="s">
        <v>9</v>
      </c>
      <c r="C32" s="103">
        <v>0</v>
      </c>
      <c r="D32" s="103">
        <v>11</v>
      </c>
      <c r="E32" s="103">
        <v>23</v>
      </c>
      <c r="F32" s="93">
        <f>SUM(D32:E32)</f>
        <v>34</v>
      </c>
      <c r="G32" s="47" t="s">
        <v>4</v>
      </c>
      <c r="H32" s="68">
        <f>F32-'８月'!F32</f>
        <v>3</v>
      </c>
      <c r="I32" s="48" t="s">
        <v>5</v>
      </c>
      <c r="J32" s="34" t="str">
        <f aca="true" t="shared" si="2" ref="J32:J38">IF(H32=0,"",IF(H32&gt;0,"↑","↓"))</f>
        <v>↑</v>
      </c>
      <c r="L32" s="169" t="s">
        <v>125</v>
      </c>
      <c r="M32" s="105">
        <v>1283</v>
      </c>
      <c r="N32" s="107">
        <v>1334</v>
      </c>
      <c r="O32" s="58"/>
      <c r="P32" s="110">
        <v>923</v>
      </c>
      <c r="Q32" s="56"/>
      <c r="S32" s="179"/>
      <c r="T32" s="175">
        <f>T31+U31</f>
        <v>283</v>
      </c>
      <c r="U32" s="176"/>
      <c r="V32" s="109"/>
      <c r="W32" s="175">
        <f>W31+X31</f>
        <v>0</v>
      </c>
      <c r="X32" s="176"/>
      <c r="Y32" s="109"/>
      <c r="Z32" s="175">
        <f>SUM(Z31:AA31)</f>
        <v>283</v>
      </c>
      <c r="AA32" s="176"/>
      <c r="AB32" s="141"/>
    </row>
    <row r="33" spans="2:28" ht="15" customHeight="1">
      <c r="B33" s="13" t="s">
        <v>10</v>
      </c>
      <c r="C33" s="103">
        <v>6</v>
      </c>
      <c r="D33" s="103">
        <v>19</v>
      </c>
      <c r="E33" s="103">
        <v>8</v>
      </c>
      <c r="F33" s="93">
        <f aca="true" t="shared" si="3" ref="F33:F38">SUM(D33:E33)</f>
        <v>27</v>
      </c>
      <c r="G33" s="47" t="s">
        <v>4</v>
      </c>
      <c r="H33" s="68">
        <f>F33-'８月'!F33</f>
        <v>-7</v>
      </c>
      <c r="I33" s="48" t="s">
        <v>5</v>
      </c>
      <c r="J33" s="34" t="str">
        <f t="shared" si="2"/>
        <v>↓</v>
      </c>
      <c r="L33" s="173"/>
      <c r="M33" s="175">
        <f>M32+N32</f>
        <v>2617</v>
      </c>
      <c r="N33" s="176"/>
      <c r="O33" s="31" t="s">
        <v>4</v>
      </c>
      <c r="P33" s="109"/>
      <c r="Q33" s="50" t="s">
        <v>5</v>
      </c>
      <c r="S33" s="177" t="s">
        <v>129</v>
      </c>
      <c r="T33" s="105">
        <v>180</v>
      </c>
      <c r="U33" s="107">
        <v>191</v>
      </c>
      <c r="V33" s="110">
        <v>103</v>
      </c>
      <c r="W33" s="105">
        <v>9</v>
      </c>
      <c r="X33" s="107">
        <v>6</v>
      </c>
      <c r="Y33" s="110">
        <v>15</v>
      </c>
      <c r="Z33" s="105">
        <f>T33+W33</f>
        <v>189</v>
      </c>
      <c r="AA33" s="107">
        <f>U33+X33</f>
        <v>197</v>
      </c>
      <c r="AB33" s="142">
        <v>118</v>
      </c>
    </row>
    <row r="34" spans="2:28" ht="15" customHeight="1">
      <c r="B34" s="13" t="s">
        <v>11</v>
      </c>
      <c r="C34" s="103">
        <v>82</v>
      </c>
      <c r="D34" s="103">
        <v>87</v>
      </c>
      <c r="E34" s="103">
        <v>52</v>
      </c>
      <c r="F34" s="93">
        <f t="shared" si="3"/>
        <v>139</v>
      </c>
      <c r="G34" s="47" t="s">
        <v>4</v>
      </c>
      <c r="H34" s="68">
        <f>F34-'８月'!F34</f>
        <v>0</v>
      </c>
      <c r="I34" s="48" t="s">
        <v>5</v>
      </c>
      <c r="J34" s="34">
        <f t="shared" si="2"/>
      </c>
      <c r="L34" s="169" t="s">
        <v>126</v>
      </c>
      <c r="M34" s="105">
        <v>362</v>
      </c>
      <c r="N34" s="107">
        <v>361</v>
      </c>
      <c r="O34" s="58"/>
      <c r="P34" s="110">
        <v>270</v>
      </c>
      <c r="Q34" s="56"/>
      <c r="S34" s="179"/>
      <c r="T34" s="175">
        <f>T33+U33</f>
        <v>371</v>
      </c>
      <c r="U34" s="176"/>
      <c r="V34" s="109"/>
      <c r="W34" s="175">
        <f>W33+X33</f>
        <v>15</v>
      </c>
      <c r="X34" s="176"/>
      <c r="Y34" s="109"/>
      <c r="Z34" s="175">
        <f>SUM(Z33:AA33)</f>
        <v>386</v>
      </c>
      <c r="AA34" s="176"/>
      <c r="AB34" s="141"/>
    </row>
    <row r="35" spans="2:28" ht="15" customHeight="1">
      <c r="B35" s="13" t="s">
        <v>12</v>
      </c>
      <c r="C35" s="103">
        <v>43</v>
      </c>
      <c r="D35" s="103">
        <v>54</v>
      </c>
      <c r="E35" s="103">
        <v>43</v>
      </c>
      <c r="F35" s="93">
        <f t="shared" si="3"/>
        <v>97</v>
      </c>
      <c r="G35" s="47" t="s">
        <v>4</v>
      </c>
      <c r="H35" s="68">
        <f>F35-'８月'!F35</f>
        <v>-26</v>
      </c>
      <c r="I35" s="48" t="s">
        <v>5</v>
      </c>
      <c r="J35" s="34" t="str">
        <f t="shared" si="2"/>
        <v>↓</v>
      </c>
      <c r="L35" s="173"/>
      <c r="M35" s="175">
        <f>M34+N34</f>
        <v>723</v>
      </c>
      <c r="N35" s="176"/>
      <c r="O35" s="31" t="s">
        <v>4</v>
      </c>
      <c r="P35" s="109"/>
      <c r="Q35" s="50" t="s">
        <v>5</v>
      </c>
      <c r="S35" s="177" t="s">
        <v>130</v>
      </c>
      <c r="T35" s="105">
        <v>906</v>
      </c>
      <c r="U35" s="107">
        <v>906</v>
      </c>
      <c r="V35" s="110">
        <v>638</v>
      </c>
      <c r="W35" s="105">
        <v>148</v>
      </c>
      <c r="X35" s="107">
        <v>105</v>
      </c>
      <c r="Y35" s="110">
        <v>150</v>
      </c>
      <c r="Z35" s="105">
        <f>T35+W35</f>
        <v>1054</v>
      </c>
      <c r="AA35" s="107">
        <f>U35+X35</f>
        <v>1011</v>
      </c>
      <c r="AB35" s="142">
        <v>775</v>
      </c>
    </row>
    <row r="36" spans="2:28" ht="15" customHeight="1">
      <c r="B36" s="13" t="s">
        <v>13</v>
      </c>
      <c r="C36" s="103">
        <v>13</v>
      </c>
      <c r="D36" s="103">
        <v>0</v>
      </c>
      <c r="E36" s="103">
        <v>0</v>
      </c>
      <c r="F36" s="93">
        <f t="shared" si="3"/>
        <v>0</v>
      </c>
      <c r="G36" s="47" t="s">
        <v>4</v>
      </c>
      <c r="H36" s="68">
        <f>F36-'８月'!F36</f>
        <v>-1</v>
      </c>
      <c r="I36" s="48" t="s">
        <v>5</v>
      </c>
      <c r="J36" s="34" t="str">
        <f t="shared" si="2"/>
        <v>↓</v>
      </c>
      <c r="L36" s="169" t="s">
        <v>127</v>
      </c>
      <c r="M36" s="105">
        <v>1017</v>
      </c>
      <c r="N36" s="107">
        <v>1013</v>
      </c>
      <c r="O36" s="58"/>
      <c r="P36" s="110">
        <v>671</v>
      </c>
      <c r="Q36" s="56"/>
      <c r="S36" s="179"/>
      <c r="T36" s="175">
        <f>T35+U35</f>
        <v>1812</v>
      </c>
      <c r="U36" s="176"/>
      <c r="V36" s="109"/>
      <c r="W36" s="175">
        <f>W35+X35</f>
        <v>253</v>
      </c>
      <c r="X36" s="176"/>
      <c r="Y36" s="109"/>
      <c r="Z36" s="175">
        <f>SUM(Z35:AA35)</f>
        <v>2065</v>
      </c>
      <c r="AA36" s="176"/>
      <c r="AB36" s="141"/>
    </row>
    <row r="37" spans="2:28" ht="15" customHeight="1" thickBot="1">
      <c r="B37" s="14" t="s">
        <v>14</v>
      </c>
      <c r="C37" s="104">
        <v>6</v>
      </c>
      <c r="D37" s="104">
        <v>0</v>
      </c>
      <c r="E37" s="104">
        <v>0</v>
      </c>
      <c r="F37" s="95">
        <f t="shared" si="3"/>
        <v>0</v>
      </c>
      <c r="G37" s="57" t="s">
        <v>4</v>
      </c>
      <c r="H37" s="71">
        <f>F37-'８月'!F37</f>
        <v>0</v>
      </c>
      <c r="I37" s="51" t="s">
        <v>5</v>
      </c>
      <c r="J37" s="34">
        <f t="shared" si="2"/>
      </c>
      <c r="L37" s="173"/>
      <c r="M37" s="175">
        <f>M36+N36</f>
        <v>2030</v>
      </c>
      <c r="N37" s="176"/>
      <c r="O37" s="31" t="s">
        <v>4</v>
      </c>
      <c r="P37" s="109"/>
      <c r="Q37" s="50" t="s">
        <v>5</v>
      </c>
      <c r="S37" s="177" t="s">
        <v>156</v>
      </c>
      <c r="T37" s="105">
        <v>332</v>
      </c>
      <c r="U37" s="107">
        <v>340</v>
      </c>
      <c r="V37" s="110">
        <v>237</v>
      </c>
      <c r="W37" s="105">
        <v>7</v>
      </c>
      <c r="X37" s="107">
        <v>1</v>
      </c>
      <c r="Y37" s="110">
        <v>8</v>
      </c>
      <c r="Z37" s="105">
        <f>T37+W37</f>
        <v>339</v>
      </c>
      <c r="AA37" s="107">
        <f>U37+X37</f>
        <v>341</v>
      </c>
      <c r="AB37" s="142">
        <v>244</v>
      </c>
    </row>
    <row r="38" spans="2:28" ht="15" customHeight="1" thickBot="1">
      <c r="B38" s="15" t="s">
        <v>15</v>
      </c>
      <c r="C38" s="96">
        <v>40</v>
      </c>
      <c r="D38" s="96">
        <v>25</v>
      </c>
      <c r="E38" s="96">
        <v>24</v>
      </c>
      <c r="F38" s="97">
        <f t="shared" si="3"/>
        <v>49</v>
      </c>
      <c r="G38" s="61" t="s">
        <v>4</v>
      </c>
      <c r="H38" s="72">
        <f>F38-'８月'!F38</f>
        <v>35</v>
      </c>
      <c r="I38" s="60" t="s">
        <v>5</v>
      </c>
      <c r="J38" s="34" t="str">
        <f t="shared" si="2"/>
        <v>↑</v>
      </c>
      <c r="L38" s="169" t="s">
        <v>128</v>
      </c>
      <c r="M38" s="105">
        <v>142</v>
      </c>
      <c r="N38" s="107">
        <v>134</v>
      </c>
      <c r="O38" s="58"/>
      <c r="P38" s="110">
        <v>90</v>
      </c>
      <c r="Q38" s="56"/>
      <c r="S38" s="179"/>
      <c r="T38" s="175">
        <f>T37+U37</f>
        <v>672</v>
      </c>
      <c r="U38" s="176"/>
      <c r="V38" s="109"/>
      <c r="W38" s="175">
        <f>W37+X37</f>
        <v>8</v>
      </c>
      <c r="X38" s="176"/>
      <c r="Y38" s="109"/>
      <c r="Z38" s="175">
        <f>SUM(Z37:AA37)</f>
        <v>680</v>
      </c>
      <c r="AA38" s="176"/>
      <c r="AB38" s="141"/>
    </row>
    <row r="39" spans="2:28" ht="15" customHeight="1" thickBot="1">
      <c r="B39" s="10"/>
      <c r="C39" s="44"/>
      <c r="H39" s="63"/>
      <c r="L39" s="173"/>
      <c r="M39" s="175">
        <f>M38+N38</f>
        <v>276</v>
      </c>
      <c r="N39" s="176"/>
      <c r="O39" s="31" t="s">
        <v>4</v>
      </c>
      <c r="P39" s="109"/>
      <c r="Q39" s="50" t="s">
        <v>5</v>
      </c>
      <c r="S39" s="177" t="s">
        <v>132</v>
      </c>
      <c r="T39" s="105">
        <v>179</v>
      </c>
      <c r="U39" s="107">
        <v>191</v>
      </c>
      <c r="V39" s="110">
        <v>116</v>
      </c>
      <c r="W39" s="105">
        <v>7</v>
      </c>
      <c r="X39" s="107">
        <v>0</v>
      </c>
      <c r="Y39" s="110">
        <v>7</v>
      </c>
      <c r="Z39" s="105">
        <f>T39+W39</f>
        <v>186</v>
      </c>
      <c r="AA39" s="107">
        <f>U39+X39</f>
        <v>191</v>
      </c>
      <c r="AB39" s="142">
        <v>123</v>
      </c>
    </row>
    <row r="40" spans="2:28" ht="15" customHeight="1">
      <c r="B40" s="11" t="s">
        <v>169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9" t="s">
        <v>129</v>
      </c>
      <c r="M40" s="105">
        <v>189</v>
      </c>
      <c r="N40" s="107">
        <v>197</v>
      </c>
      <c r="O40" s="58"/>
      <c r="P40" s="110">
        <v>118</v>
      </c>
      <c r="Q40" s="56"/>
      <c r="S40" s="179"/>
      <c r="T40" s="175">
        <f>T39+U39</f>
        <v>370</v>
      </c>
      <c r="U40" s="176"/>
      <c r="V40" s="109"/>
      <c r="W40" s="175">
        <f>W39+X39</f>
        <v>7</v>
      </c>
      <c r="X40" s="176"/>
      <c r="Y40" s="109"/>
      <c r="Z40" s="175">
        <f>SUM(Z39:AA39)</f>
        <v>377</v>
      </c>
      <c r="AA40" s="176"/>
      <c r="AB40" s="141"/>
    </row>
    <row r="41" spans="2:28" ht="15" customHeight="1">
      <c r="B41" s="13" t="s">
        <v>9</v>
      </c>
      <c r="C41" s="103">
        <v>0</v>
      </c>
      <c r="D41" s="103">
        <v>0</v>
      </c>
      <c r="E41" s="103">
        <v>0</v>
      </c>
      <c r="F41" s="93">
        <f>SUM(D41:E41)</f>
        <v>0</v>
      </c>
      <c r="G41" s="47" t="s">
        <v>4</v>
      </c>
      <c r="H41" s="68">
        <f>F41-'８月'!F41</f>
        <v>0</v>
      </c>
      <c r="I41" s="48" t="s">
        <v>5</v>
      </c>
      <c r="J41" s="34">
        <f aca="true" t="shared" si="4" ref="J41:J47">IF(H41=0,"",IF(H41&gt;0,"↑","↓"))</f>
      </c>
      <c r="L41" s="173"/>
      <c r="M41" s="175">
        <f>M40+N40</f>
        <v>386</v>
      </c>
      <c r="N41" s="176"/>
      <c r="O41" s="31" t="s">
        <v>4</v>
      </c>
      <c r="P41" s="109"/>
      <c r="Q41" s="50" t="s">
        <v>5</v>
      </c>
      <c r="S41" s="177" t="s">
        <v>133</v>
      </c>
      <c r="T41" s="105">
        <v>111</v>
      </c>
      <c r="U41" s="107">
        <v>96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111</v>
      </c>
      <c r="AA41" s="107">
        <f>U41+X41</f>
        <v>96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5" ref="F42:F47">SUM(D42:E42)</f>
        <v>0</v>
      </c>
      <c r="G42" s="47" t="s">
        <v>4</v>
      </c>
      <c r="H42" s="68">
        <f>F42-'８月'!F42</f>
        <v>0</v>
      </c>
      <c r="I42" s="48" t="s">
        <v>5</v>
      </c>
      <c r="J42" s="34">
        <f t="shared" si="4"/>
      </c>
      <c r="L42" s="169" t="s">
        <v>130</v>
      </c>
      <c r="M42" s="105">
        <v>1054</v>
      </c>
      <c r="N42" s="107">
        <v>1011</v>
      </c>
      <c r="O42" s="58"/>
      <c r="P42" s="110">
        <v>775</v>
      </c>
      <c r="Q42" s="56"/>
      <c r="S42" s="179"/>
      <c r="T42" s="175">
        <f>T41+U41</f>
        <v>207</v>
      </c>
      <c r="U42" s="176"/>
      <c r="V42" s="109"/>
      <c r="W42" s="175">
        <f>W41+X41</f>
        <v>0</v>
      </c>
      <c r="X42" s="176"/>
      <c r="Y42" s="109"/>
      <c r="Z42" s="175">
        <f>SUM(Z41:AA41)</f>
        <v>207</v>
      </c>
      <c r="AA42" s="176"/>
      <c r="AB42" s="141"/>
    </row>
    <row r="43" spans="2:28" ht="15" customHeight="1">
      <c r="B43" s="13" t="s">
        <v>11</v>
      </c>
      <c r="C43" s="103">
        <v>23</v>
      </c>
      <c r="D43" s="103">
        <v>19</v>
      </c>
      <c r="E43" s="103">
        <v>9</v>
      </c>
      <c r="F43" s="93">
        <f t="shared" si="5"/>
        <v>28</v>
      </c>
      <c r="G43" s="47" t="s">
        <v>4</v>
      </c>
      <c r="H43" s="68">
        <f>F43-'８月'!F43</f>
        <v>10</v>
      </c>
      <c r="I43" s="48" t="s">
        <v>5</v>
      </c>
      <c r="J43" s="34" t="str">
        <f t="shared" si="4"/>
        <v>↑</v>
      </c>
      <c r="L43" s="173"/>
      <c r="M43" s="175">
        <f>M42+N42</f>
        <v>2065</v>
      </c>
      <c r="N43" s="176"/>
      <c r="O43" s="31" t="s">
        <v>4</v>
      </c>
      <c r="P43" s="109"/>
      <c r="Q43" s="50" t="s">
        <v>5</v>
      </c>
      <c r="S43" s="177" t="s">
        <v>134</v>
      </c>
      <c r="T43" s="98">
        <v>20754</v>
      </c>
      <c r="U43" s="99">
        <v>20125</v>
      </c>
      <c r="V43" s="100">
        <v>15305</v>
      </c>
      <c r="W43" s="98">
        <v>711</v>
      </c>
      <c r="X43" s="99">
        <v>593</v>
      </c>
      <c r="Y43" s="100">
        <v>944</v>
      </c>
      <c r="Z43" s="98">
        <f>Z7+Z9+Z11+Z13+Z15+Z17+Z19+Z21+Z23+Z25+Z27+Z29+Z31+Z33+Z35+Z37+Z39+Z41</f>
        <v>21465</v>
      </c>
      <c r="AA43" s="99">
        <f>AA7+AA9+AA11+AA13+AA15+AA17+AA19+AA21+AA23+AA25+AA27+AA29+AA31+AA33+AA35+AA37+AA39+AA41</f>
        <v>20718</v>
      </c>
      <c r="AB43" s="143">
        <v>16107</v>
      </c>
    </row>
    <row r="44" spans="2:28" ht="15" customHeight="1" thickBot="1">
      <c r="B44" s="13" t="s">
        <v>12</v>
      </c>
      <c r="C44" s="103">
        <v>15</v>
      </c>
      <c r="D44" s="103">
        <v>9</v>
      </c>
      <c r="E44" s="103">
        <v>15</v>
      </c>
      <c r="F44" s="93">
        <f t="shared" si="5"/>
        <v>24</v>
      </c>
      <c r="G44" s="47" t="s">
        <v>4</v>
      </c>
      <c r="H44" s="68">
        <f>F44-'８月'!F44</f>
        <v>-1</v>
      </c>
      <c r="I44" s="48" t="s">
        <v>5</v>
      </c>
      <c r="J44" s="34" t="str">
        <f t="shared" si="4"/>
        <v>↓</v>
      </c>
      <c r="L44" s="169" t="s">
        <v>131</v>
      </c>
      <c r="M44" s="105">
        <v>339</v>
      </c>
      <c r="N44" s="107">
        <v>341</v>
      </c>
      <c r="O44" s="58"/>
      <c r="P44" s="108">
        <v>244</v>
      </c>
      <c r="Q44" s="56"/>
      <c r="S44" s="178"/>
      <c r="T44" s="171">
        <f>T43+U43</f>
        <v>40879</v>
      </c>
      <c r="U44" s="172"/>
      <c r="V44" s="101"/>
      <c r="W44" s="171">
        <f>W43+X43</f>
        <v>1304</v>
      </c>
      <c r="X44" s="172"/>
      <c r="Y44" s="101"/>
      <c r="Z44" s="171">
        <f>SUM(Z43:AA43)</f>
        <v>42183</v>
      </c>
      <c r="AA44" s="172"/>
      <c r="AB44" s="144"/>
    </row>
    <row r="45" spans="2:17" ht="15" customHeight="1">
      <c r="B45" s="13" t="s">
        <v>13</v>
      </c>
      <c r="C45" s="103">
        <v>2</v>
      </c>
      <c r="D45" s="103">
        <v>0</v>
      </c>
      <c r="E45" s="103">
        <v>0</v>
      </c>
      <c r="F45" s="93">
        <f t="shared" si="5"/>
        <v>0</v>
      </c>
      <c r="G45" s="47" t="s">
        <v>4</v>
      </c>
      <c r="H45" s="68">
        <f>F45-'８月'!F45</f>
        <v>-1</v>
      </c>
      <c r="I45" s="48" t="s">
        <v>5</v>
      </c>
      <c r="J45" s="34" t="str">
        <f t="shared" si="4"/>
        <v>↓</v>
      </c>
      <c r="L45" s="173"/>
      <c r="M45" s="175">
        <f>M44+N44</f>
        <v>680</v>
      </c>
      <c r="N45" s="176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10</v>
      </c>
      <c r="D46" s="104">
        <v>7</v>
      </c>
      <c r="E46" s="104">
        <v>4</v>
      </c>
      <c r="F46" s="95">
        <f>SUM(D46:E46)</f>
        <v>11</v>
      </c>
      <c r="G46" s="57" t="s">
        <v>4</v>
      </c>
      <c r="H46" s="71">
        <f>F46-'８月'!F46</f>
        <v>0</v>
      </c>
      <c r="I46" s="51" t="s">
        <v>5</v>
      </c>
      <c r="J46" s="34">
        <f t="shared" si="4"/>
      </c>
      <c r="L46" s="169" t="s">
        <v>132</v>
      </c>
      <c r="M46" s="105">
        <v>186</v>
      </c>
      <c r="N46" s="107">
        <v>191</v>
      </c>
      <c r="O46" s="58"/>
      <c r="P46" s="110">
        <v>123</v>
      </c>
      <c r="Q46" s="56"/>
      <c r="T46" s="216" t="s">
        <v>170</v>
      </c>
      <c r="U46" s="216"/>
      <c r="V46" s="216"/>
      <c r="W46" s="216"/>
      <c r="X46" s="216"/>
      <c r="Y46" s="216"/>
      <c r="Z46" s="216"/>
      <c r="AA46" s="216"/>
    </row>
    <row r="47" spans="2:27" ht="15" customHeight="1" thickBot="1">
      <c r="B47" s="15" t="s">
        <v>15</v>
      </c>
      <c r="C47" s="96">
        <v>0</v>
      </c>
      <c r="D47" s="96">
        <v>3</v>
      </c>
      <c r="E47" s="96">
        <v>-10</v>
      </c>
      <c r="F47" s="97">
        <f t="shared" si="5"/>
        <v>-7</v>
      </c>
      <c r="G47" s="61" t="s">
        <v>4</v>
      </c>
      <c r="H47" s="72">
        <f>F47-'８月'!F47</f>
        <v>10</v>
      </c>
      <c r="I47" s="60" t="s">
        <v>5</v>
      </c>
      <c r="J47" s="34" t="str">
        <f t="shared" si="4"/>
        <v>↑</v>
      </c>
      <c r="L47" s="173"/>
      <c r="M47" s="175">
        <f>M46+N46</f>
        <v>377</v>
      </c>
      <c r="N47" s="176"/>
      <c r="O47" s="31" t="s">
        <v>4</v>
      </c>
      <c r="P47" s="109"/>
      <c r="Q47" s="50" t="s">
        <v>5</v>
      </c>
      <c r="T47" s="216"/>
      <c r="U47" s="216"/>
      <c r="V47" s="216"/>
      <c r="W47" s="216"/>
      <c r="X47" s="216"/>
      <c r="Y47" s="216"/>
      <c r="Z47" s="216"/>
      <c r="AA47" s="216"/>
    </row>
    <row r="48" spans="12:27" ht="15" customHeight="1">
      <c r="L48" s="169" t="s">
        <v>133</v>
      </c>
      <c r="M48" s="105">
        <v>111</v>
      </c>
      <c r="N48" s="107">
        <v>96</v>
      </c>
      <c r="O48" s="58"/>
      <c r="P48" s="110">
        <v>62</v>
      </c>
      <c r="Q48" s="56"/>
      <c r="T48" s="216"/>
      <c r="U48" s="216"/>
      <c r="V48" s="216"/>
      <c r="W48" s="216"/>
      <c r="X48" s="216"/>
      <c r="Y48" s="216"/>
      <c r="Z48" s="216"/>
      <c r="AA48" s="216"/>
    </row>
    <row r="49" spans="12:27" ht="15" customHeight="1">
      <c r="L49" s="173"/>
      <c r="M49" s="175">
        <f>M48+N48</f>
        <v>207</v>
      </c>
      <c r="N49" s="176"/>
      <c r="O49" s="31" t="s">
        <v>4</v>
      </c>
      <c r="P49" s="109"/>
      <c r="Q49" s="50" t="s">
        <v>5</v>
      </c>
      <c r="T49" s="216"/>
      <c r="U49" s="216"/>
      <c r="V49" s="216"/>
      <c r="W49" s="216"/>
      <c r="X49" s="216"/>
      <c r="Y49" s="216"/>
      <c r="Z49" s="216"/>
      <c r="AA49" s="216"/>
    </row>
    <row r="50" spans="12:17" ht="15" customHeight="1">
      <c r="L50" s="169" t="s">
        <v>135</v>
      </c>
      <c r="M50" s="105">
        <v>402</v>
      </c>
      <c r="N50" s="107">
        <v>375</v>
      </c>
      <c r="O50" s="58"/>
      <c r="P50" s="110">
        <v>219</v>
      </c>
      <c r="Q50" s="56"/>
    </row>
    <row r="51" spans="12:17" ht="15" customHeight="1">
      <c r="L51" s="173"/>
      <c r="M51" s="175">
        <f>M50+N50</f>
        <v>777</v>
      </c>
      <c r="N51" s="176"/>
      <c r="O51" s="31" t="s">
        <v>4</v>
      </c>
      <c r="P51" s="109"/>
      <c r="Q51" s="50" t="s">
        <v>5</v>
      </c>
    </row>
    <row r="52" spans="12:17" ht="15" customHeight="1">
      <c r="L52" s="169" t="s">
        <v>134</v>
      </c>
      <c r="M52" s="98">
        <v>21465</v>
      </c>
      <c r="N52" s="99">
        <v>20718</v>
      </c>
      <c r="O52" s="58"/>
      <c r="P52" s="147">
        <v>16107</v>
      </c>
      <c r="Q52" s="56"/>
    </row>
    <row r="53" spans="12:17" ht="15" customHeight="1" thickBot="1">
      <c r="L53" s="170"/>
      <c r="M53" s="171">
        <f>M52+N52</f>
        <v>42183</v>
      </c>
      <c r="N53" s="172"/>
      <c r="O53" s="62" t="s">
        <v>4</v>
      </c>
      <c r="P53" s="101"/>
      <c r="Q53" s="42" t="s">
        <v>5</v>
      </c>
    </row>
  </sheetData>
  <sheetProtection/>
  <mergeCells count="145">
    <mergeCell ref="O4:Q5"/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7:N17"/>
    <mergeCell ref="M19:N19"/>
    <mergeCell ref="D16:F16"/>
    <mergeCell ref="D17:F17"/>
    <mergeCell ref="D18:F18"/>
    <mergeCell ref="L16:L17"/>
    <mergeCell ref="L18:L19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35:N35"/>
    <mergeCell ref="L34:L35"/>
    <mergeCell ref="L36:L37"/>
    <mergeCell ref="M37:N37"/>
    <mergeCell ref="M31:N31"/>
    <mergeCell ref="L30:L31"/>
    <mergeCell ref="L32:L33"/>
    <mergeCell ref="M33:N33"/>
    <mergeCell ref="M43:N43"/>
    <mergeCell ref="L42:L43"/>
    <mergeCell ref="L44:L45"/>
    <mergeCell ref="M45:N45"/>
    <mergeCell ref="M39:N39"/>
    <mergeCell ref="L38:L39"/>
    <mergeCell ref="L40:L41"/>
    <mergeCell ref="M41:N41"/>
    <mergeCell ref="M51:N51"/>
    <mergeCell ref="L50:L51"/>
    <mergeCell ref="L52:L53"/>
    <mergeCell ref="M47:N47"/>
    <mergeCell ref="L46:L47"/>
    <mergeCell ref="L48:L49"/>
    <mergeCell ref="M49:N49"/>
    <mergeCell ref="M53:N5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AB9" sqref="AB9"/>
    </sheetView>
  </sheetViews>
  <sheetFormatPr defaultColWidth="8.796875" defaultRowHeight="15" customHeight="1"/>
  <cols>
    <col min="1" max="1" width="1.59765625" style="34" customWidth="1"/>
    <col min="2" max="2" width="7.59765625" style="34" customWidth="1"/>
    <col min="3" max="6" width="5.59765625" style="34" customWidth="1"/>
    <col min="7" max="7" width="1.59765625" style="34" customWidth="1"/>
    <col min="8" max="8" width="6.59765625" style="34" customWidth="1"/>
    <col min="9" max="9" width="1.59765625" style="34" customWidth="1"/>
    <col min="10" max="10" width="3.09765625" style="34" customWidth="1"/>
    <col min="11" max="11" width="1.59765625" style="34" customWidth="1"/>
    <col min="12" max="12" width="8.59765625" style="34" customWidth="1"/>
    <col min="13" max="14" width="7.59765625" style="34" customWidth="1"/>
    <col min="15" max="15" width="1.59765625" style="34" customWidth="1"/>
    <col min="16" max="16" width="6.59765625" style="34" customWidth="1"/>
    <col min="17" max="17" width="1.59765625" style="34" customWidth="1"/>
    <col min="18" max="18" width="5.59765625" style="34" customWidth="1"/>
    <col min="19" max="19" width="8.59765625" style="34" customWidth="1"/>
    <col min="20" max="28" width="7.59765625" style="34" customWidth="1"/>
    <col min="29" max="16384" width="9" style="34" customWidth="1"/>
  </cols>
  <sheetData>
    <row r="1" spans="2:19" ht="24.75" customHeight="1">
      <c r="B1" s="116" t="s">
        <v>224</v>
      </c>
      <c r="C1" s="63"/>
      <c r="E1" s="64"/>
      <c r="L1" s="88" t="s">
        <v>150</v>
      </c>
      <c r="S1" s="88" t="s">
        <v>150</v>
      </c>
    </row>
    <row r="2" spans="2:9" ht="15" customHeight="1" thickBot="1">
      <c r="B2" s="117" t="s">
        <v>152</v>
      </c>
      <c r="C2" s="65"/>
      <c r="D2" s="65"/>
      <c r="E2" s="65"/>
      <c r="F2" s="63"/>
      <c r="G2" s="75" t="s">
        <v>6</v>
      </c>
      <c r="H2" s="76"/>
      <c r="I2" s="75"/>
    </row>
    <row r="3" spans="2:28" ht="15" customHeight="1">
      <c r="B3" s="81" t="s">
        <v>0</v>
      </c>
      <c r="C3" s="111"/>
      <c r="D3" s="203">
        <f>D9+D15</f>
        <v>42292</v>
      </c>
      <c r="E3" s="187"/>
      <c r="F3" s="188"/>
      <c r="G3" s="45" t="s">
        <v>4</v>
      </c>
      <c r="H3" s="66">
        <f>D3-'９月'!D3</f>
        <v>109</v>
      </c>
      <c r="I3" s="46" t="s">
        <v>5</v>
      </c>
      <c r="J3" s="34" t="str">
        <f>IF(H3=0,"",IF(H3&gt;0,"↑","↓"))</f>
        <v>↑</v>
      </c>
      <c r="L3" s="81" t="s">
        <v>109</v>
      </c>
      <c r="M3" s="78"/>
      <c r="N3" s="78"/>
      <c r="O3" s="78"/>
      <c r="P3" s="78"/>
      <c r="Q3" s="79"/>
      <c r="S3" s="134" t="s">
        <v>154</v>
      </c>
      <c r="T3" s="135"/>
      <c r="U3" s="135"/>
      <c r="V3" s="135"/>
      <c r="W3" s="135"/>
      <c r="X3" s="135"/>
      <c r="Y3" s="135"/>
      <c r="Z3" s="135"/>
      <c r="AA3" s="135"/>
      <c r="AB3" s="136"/>
    </row>
    <row r="4" spans="2:28" ht="15" customHeight="1">
      <c r="B4" s="112" t="s">
        <v>1</v>
      </c>
      <c r="C4" s="113"/>
      <c r="D4" s="201">
        <f>D10+D16</f>
        <v>21526</v>
      </c>
      <c r="E4" s="181"/>
      <c r="F4" s="182"/>
      <c r="G4" s="47" t="s">
        <v>4</v>
      </c>
      <c r="H4" s="67">
        <f>D4-'９月'!D4</f>
        <v>61</v>
      </c>
      <c r="I4" s="48" t="s">
        <v>5</v>
      </c>
      <c r="J4" s="34" t="str">
        <f>IF(H4=0,"",IF(H4&gt;0,"↑","↓"))</f>
        <v>↑</v>
      </c>
      <c r="L4" s="189"/>
      <c r="M4" s="29" t="s">
        <v>107</v>
      </c>
      <c r="N4" s="28" t="s">
        <v>108</v>
      </c>
      <c r="O4" s="82" t="s">
        <v>111</v>
      </c>
      <c r="P4" s="83"/>
      <c r="Q4" s="84"/>
      <c r="S4" s="137"/>
      <c r="T4" s="191" t="s">
        <v>161</v>
      </c>
      <c r="U4" s="192"/>
      <c r="V4" s="192"/>
      <c r="W4" s="191" t="s">
        <v>157</v>
      </c>
      <c r="X4" s="192"/>
      <c r="Y4" s="193"/>
      <c r="Z4" s="192" t="s">
        <v>158</v>
      </c>
      <c r="AA4" s="192"/>
      <c r="AB4" s="194"/>
    </row>
    <row r="5" spans="2:28" ht="15" customHeight="1">
      <c r="B5" s="112" t="s">
        <v>2</v>
      </c>
      <c r="C5" s="113"/>
      <c r="D5" s="201">
        <f>D11+D17</f>
        <v>20766</v>
      </c>
      <c r="E5" s="181"/>
      <c r="F5" s="182"/>
      <c r="G5" s="49" t="s">
        <v>4</v>
      </c>
      <c r="H5" s="69">
        <f>D5-'９月'!D5</f>
        <v>48</v>
      </c>
      <c r="I5" s="50" t="s">
        <v>5</v>
      </c>
      <c r="J5" s="34" t="str">
        <f>IF(H5=0,"",IF(H5&gt;0,"↑","↓"))</f>
        <v>↑</v>
      </c>
      <c r="L5" s="190"/>
      <c r="M5" s="89" t="s">
        <v>110</v>
      </c>
      <c r="N5" s="90"/>
      <c r="O5" s="55"/>
      <c r="P5" s="49"/>
      <c r="Q5" s="50"/>
      <c r="S5" s="138"/>
      <c r="T5" s="89" t="s">
        <v>110</v>
      </c>
      <c r="U5" s="90"/>
      <c r="V5" s="195" t="s">
        <v>168</v>
      </c>
      <c r="W5" s="89" t="s">
        <v>110</v>
      </c>
      <c r="X5" s="90"/>
      <c r="Y5" s="195" t="s">
        <v>166</v>
      </c>
      <c r="Z5" s="89" t="s">
        <v>110</v>
      </c>
      <c r="AA5" s="90"/>
      <c r="AB5" s="198" t="s">
        <v>111</v>
      </c>
    </row>
    <row r="6" spans="2:28" ht="15" customHeight="1" thickBot="1">
      <c r="B6" s="114" t="s">
        <v>3</v>
      </c>
      <c r="C6" s="115"/>
      <c r="D6" s="202">
        <f>D12+D18</f>
        <v>16198</v>
      </c>
      <c r="E6" s="184"/>
      <c r="F6" s="185"/>
      <c r="G6" s="53" t="s">
        <v>4</v>
      </c>
      <c r="H6" s="70">
        <f>D6-'９月'!D6</f>
        <v>91</v>
      </c>
      <c r="I6" s="54" t="s">
        <v>5</v>
      </c>
      <c r="J6" s="34" t="str">
        <f>IF(H6=0,"",IF(H6&gt;0,"↑","↓"))</f>
        <v>↑</v>
      </c>
      <c r="L6" s="169" t="s">
        <v>112</v>
      </c>
      <c r="M6" s="105">
        <v>133</v>
      </c>
      <c r="N6" s="106">
        <v>127</v>
      </c>
      <c r="O6" s="30"/>
      <c r="P6" s="108">
        <v>82</v>
      </c>
      <c r="Q6" s="56"/>
      <c r="S6" s="139"/>
      <c r="T6" s="29" t="s">
        <v>107</v>
      </c>
      <c r="U6" s="28" t="s">
        <v>108</v>
      </c>
      <c r="V6" s="196"/>
      <c r="W6" s="29" t="s">
        <v>107</v>
      </c>
      <c r="X6" s="28" t="s">
        <v>108</v>
      </c>
      <c r="Y6" s="197"/>
      <c r="Z6" s="29" t="s">
        <v>107</v>
      </c>
      <c r="AA6" s="28" t="s">
        <v>108</v>
      </c>
      <c r="AB6" s="199"/>
    </row>
    <row r="7" spans="6:28" ht="15" customHeight="1">
      <c r="F7" s="91"/>
      <c r="H7" s="64"/>
      <c r="L7" s="173"/>
      <c r="M7" s="175">
        <f>M6+N6</f>
        <v>260</v>
      </c>
      <c r="N7" s="176"/>
      <c r="O7" s="31" t="s">
        <v>4</v>
      </c>
      <c r="P7" s="109"/>
      <c r="Q7" s="50" t="s">
        <v>5</v>
      </c>
      <c r="S7" s="177" t="s">
        <v>112</v>
      </c>
      <c r="T7" s="105">
        <v>133</v>
      </c>
      <c r="U7" s="106">
        <v>126</v>
      </c>
      <c r="V7" s="108">
        <v>82</v>
      </c>
      <c r="W7" s="105">
        <v>0</v>
      </c>
      <c r="X7" s="106">
        <v>1</v>
      </c>
      <c r="Y7" s="110">
        <v>1</v>
      </c>
      <c r="Z7" s="105">
        <f>T7+W7</f>
        <v>133</v>
      </c>
      <c r="AA7" s="106">
        <f>U7+X7</f>
        <v>127</v>
      </c>
      <c r="AB7" s="140">
        <v>82</v>
      </c>
    </row>
    <row r="8" spans="2:30" ht="15" customHeight="1" thickBot="1">
      <c r="B8" s="117" t="s">
        <v>161</v>
      </c>
      <c r="C8" s="65"/>
      <c r="D8" s="65"/>
      <c r="E8" s="65"/>
      <c r="F8" s="91"/>
      <c r="G8" s="75" t="s">
        <v>6</v>
      </c>
      <c r="H8" s="76"/>
      <c r="I8" s="75"/>
      <c r="L8" s="169" t="s">
        <v>113</v>
      </c>
      <c r="M8" s="105">
        <v>169</v>
      </c>
      <c r="N8" s="107">
        <v>170</v>
      </c>
      <c r="O8" s="58"/>
      <c r="P8" s="110">
        <v>116</v>
      </c>
      <c r="Q8" s="56"/>
      <c r="S8" s="179"/>
      <c r="T8" s="175">
        <f>T7+U7</f>
        <v>259</v>
      </c>
      <c r="U8" s="176"/>
      <c r="V8" s="109"/>
      <c r="W8" s="175">
        <f>W7+X7</f>
        <v>1</v>
      </c>
      <c r="X8" s="176"/>
      <c r="Y8" s="109"/>
      <c r="Z8" s="175">
        <f>SUM(Z7:AA7)</f>
        <v>260</v>
      </c>
      <c r="AA8" s="176"/>
      <c r="AB8" s="141"/>
      <c r="AD8" s="102"/>
    </row>
    <row r="9" spans="2:28" ht="15" customHeight="1">
      <c r="B9" s="81" t="s">
        <v>0</v>
      </c>
      <c r="C9" s="111"/>
      <c r="D9" s="203">
        <f>D10+D11</f>
        <v>40926</v>
      </c>
      <c r="E9" s="187"/>
      <c r="F9" s="188"/>
      <c r="G9" s="45" t="s">
        <v>4</v>
      </c>
      <c r="H9" s="66">
        <f>D9-'９月'!D9</f>
        <v>47</v>
      </c>
      <c r="I9" s="46" t="s">
        <v>5</v>
      </c>
      <c r="J9" s="34" t="str">
        <f>IF(H9=0,"",IF(H9&gt;0,"↑","↓"))</f>
        <v>↑</v>
      </c>
      <c r="L9" s="173"/>
      <c r="M9" s="175">
        <f>M8+N8</f>
        <v>339</v>
      </c>
      <c r="N9" s="176"/>
      <c r="O9" s="31" t="s">
        <v>4</v>
      </c>
      <c r="P9" s="109"/>
      <c r="Q9" s="50" t="s">
        <v>5</v>
      </c>
      <c r="S9" s="177" t="s">
        <v>113</v>
      </c>
      <c r="T9" s="105">
        <v>169</v>
      </c>
      <c r="U9" s="107">
        <v>170</v>
      </c>
      <c r="V9" s="110">
        <v>116</v>
      </c>
      <c r="W9" s="105">
        <v>0</v>
      </c>
      <c r="X9" s="107">
        <v>0</v>
      </c>
      <c r="Y9" s="110">
        <v>0</v>
      </c>
      <c r="Z9" s="105">
        <f>T9+W9</f>
        <v>169</v>
      </c>
      <c r="AA9" s="107">
        <f>U9+X9</f>
        <v>170</v>
      </c>
      <c r="AB9" s="142">
        <v>116</v>
      </c>
    </row>
    <row r="10" spans="2:28" ht="15" customHeight="1">
      <c r="B10" s="112" t="s">
        <v>1</v>
      </c>
      <c r="C10" s="113"/>
      <c r="D10" s="201">
        <v>20778</v>
      </c>
      <c r="E10" s="181"/>
      <c r="F10" s="182"/>
      <c r="G10" s="47" t="s">
        <v>4</v>
      </c>
      <c r="H10" s="67">
        <f>D10-'９月'!D10</f>
        <v>24</v>
      </c>
      <c r="I10" s="48" t="s">
        <v>5</v>
      </c>
      <c r="J10" s="34" t="str">
        <f>IF(H10=0,"",IF(H10&gt;0,"↑","↓"))</f>
        <v>↑</v>
      </c>
      <c r="L10" s="169" t="s">
        <v>114</v>
      </c>
      <c r="M10" s="105">
        <v>1542</v>
      </c>
      <c r="N10" s="107">
        <v>1526</v>
      </c>
      <c r="O10" s="58"/>
      <c r="P10" s="110">
        <v>1128</v>
      </c>
      <c r="Q10" s="56"/>
      <c r="S10" s="179"/>
      <c r="T10" s="175">
        <f>T9+U9</f>
        <v>339</v>
      </c>
      <c r="U10" s="176"/>
      <c r="V10" s="109"/>
      <c r="W10" s="175">
        <f>W9+X9</f>
        <v>0</v>
      </c>
      <c r="X10" s="176"/>
      <c r="Y10" s="109"/>
      <c r="Z10" s="175">
        <f>SUM(Z9:AA9)</f>
        <v>339</v>
      </c>
      <c r="AA10" s="176"/>
      <c r="AB10" s="141"/>
    </row>
    <row r="11" spans="2:28" ht="15" customHeight="1">
      <c r="B11" s="112" t="s">
        <v>2</v>
      </c>
      <c r="C11" s="113"/>
      <c r="D11" s="201">
        <v>20148</v>
      </c>
      <c r="E11" s="181"/>
      <c r="F11" s="182"/>
      <c r="G11" s="47" t="s">
        <v>4</v>
      </c>
      <c r="H11" s="69">
        <f>D11-'９月'!D11</f>
        <v>23</v>
      </c>
      <c r="I11" s="48" t="s">
        <v>5</v>
      </c>
      <c r="J11" s="34" t="str">
        <f>IF(H11=0,"",IF(H11&gt;0,"↑","↓"))</f>
        <v>↑</v>
      </c>
      <c r="L11" s="173"/>
      <c r="M11" s="175">
        <f>M10+N10</f>
        <v>3068</v>
      </c>
      <c r="N11" s="176"/>
      <c r="O11" s="31" t="s">
        <v>4</v>
      </c>
      <c r="P11" s="109"/>
      <c r="Q11" s="50" t="s">
        <v>5</v>
      </c>
      <c r="S11" s="177" t="s">
        <v>114</v>
      </c>
      <c r="T11" s="105">
        <v>1526</v>
      </c>
      <c r="U11" s="107">
        <v>1513</v>
      </c>
      <c r="V11" s="110">
        <v>1111</v>
      </c>
      <c r="W11" s="105">
        <v>16</v>
      </c>
      <c r="X11" s="107">
        <v>13</v>
      </c>
      <c r="Y11" s="110">
        <v>24</v>
      </c>
      <c r="Z11" s="105">
        <f>T11+W11</f>
        <v>1542</v>
      </c>
      <c r="AA11" s="107">
        <f>U11+X11</f>
        <v>1526</v>
      </c>
      <c r="AB11" s="142">
        <v>1128</v>
      </c>
    </row>
    <row r="12" spans="2:28" ht="15" customHeight="1" thickBot="1">
      <c r="B12" s="114" t="s">
        <v>3</v>
      </c>
      <c r="C12" s="115"/>
      <c r="D12" s="202">
        <v>15308</v>
      </c>
      <c r="E12" s="184"/>
      <c r="F12" s="185"/>
      <c r="G12" s="53" t="s">
        <v>4</v>
      </c>
      <c r="H12" s="70">
        <f>D12-'９月'!D12</f>
        <v>31</v>
      </c>
      <c r="I12" s="54" t="s">
        <v>5</v>
      </c>
      <c r="J12" s="34" t="str">
        <f>IF(H12=0,"",IF(H12&gt;0,"↑","↓"))</f>
        <v>↑</v>
      </c>
      <c r="L12" s="169" t="s">
        <v>115</v>
      </c>
      <c r="M12" s="105">
        <v>2427</v>
      </c>
      <c r="N12" s="107">
        <v>2325</v>
      </c>
      <c r="O12" s="58"/>
      <c r="P12" s="110">
        <v>1731</v>
      </c>
      <c r="Q12" s="56"/>
      <c r="S12" s="179"/>
      <c r="T12" s="175">
        <f>T11+U11</f>
        <v>3039</v>
      </c>
      <c r="U12" s="176"/>
      <c r="V12" s="109"/>
      <c r="W12" s="175">
        <f>W11+X11</f>
        <v>29</v>
      </c>
      <c r="X12" s="176"/>
      <c r="Y12" s="109"/>
      <c r="Z12" s="175">
        <f>SUM(Z11:AA11)</f>
        <v>3068</v>
      </c>
      <c r="AA12" s="176"/>
      <c r="AB12" s="141"/>
    </row>
    <row r="13" spans="6:28" ht="15" customHeight="1">
      <c r="F13" s="91"/>
      <c r="H13" s="64"/>
      <c r="J13" s="34">
        <f>IF(H13=0,"",IF(H13&gt;0,"↑","↓"))</f>
      </c>
      <c r="L13" s="173"/>
      <c r="M13" s="175">
        <f>M12+N12</f>
        <v>4752</v>
      </c>
      <c r="N13" s="176"/>
      <c r="O13" s="31" t="s">
        <v>4</v>
      </c>
      <c r="P13" s="109"/>
      <c r="Q13" s="50" t="s">
        <v>5</v>
      </c>
      <c r="S13" s="177" t="s">
        <v>115</v>
      </c>
      <c r="T13" s="105">
        <v>2409</v>
      </c>
      <c r="U13" s="107">
        <v>2316</v>
      </c>
      <c r="V13" s="110">
        <v>1711</v>
      </c>
      <c r="W13" s="105">
        <v>37</v>
      </c>
      <c r="X13" s="107">
        <v>32</v>
      </c>
      <c r="Y13" s="110">
        <v>52</v>
      </c>
      <c r="Z13" s="105">
        <f>T13+W13</f>
        <v>2446</v>
      </c>
      <c r="AA13" s="107">
        <f>U13+X13</f>
        <v>2348</v>
      </c>
      <c r="AB13" s="142">
        <v>1750</v>
      </c>
    </row>
    <row r="14" spans="2:28" ht="15" customHeight="1" thickBot="1">
      <c r="B14" s="117" t="s">
        <v>157</v>
      </c>
      <c r="C14" s="65"/>
      <c r="D14" s="65"/>
      <c r="E14" s="65"/>
      <c r="F14" s="91"/>
      <c r="G14" s="75" t="s">
        <v>6</v>
      </c>
      <c r="H14" s="76"/>
      <c r="I14" s="75"/>
      <c r="L14" s="169" t="s">
        <v>116</v>
      </c>
      <c r="M14" s="105">
        <v>751</v>
      </c>
      <c r="N14" s="107">
        <v>744</v>
      </c>
      <c r="O14" s="58"/>
      <c r="P14" s="110">
        <v>579</v>
      </c>
      <c r="Q14" s="56"/>
      <c r="S14" s="179"/>
      <c r="T14" s="175">
        <f>T13+U13</f>
        <v>4725</v>
      </c>
      <c r="U14" s="176"/>
      <c r="V14" s="109"/>
      <c r="W14" s="175">
        <f>W13+X13</f>
        <v>69</v>
      </c>
      <c r="X14" s="176"/>
      <c r="Y14" s="109"/>
      <c r="Z14" s="175">
        <f>SUM(Z13:AA13)</f>
        <v>4794</v>
      </c>
      <c r="AA14" s="176"/>
      <c r="AB14" s="141"/>
    </row>
    <row r="15" spans="2:28" ht="15" customHeight="1">
      <c r="B15" s="81" t="s">
        <v>0</v>
      </c>
      <c r="C15" s="111"/>
      <c r="D15" s="203">
        <f>D16+D17</f>
        <v>1366</v>
      </c>
      <c r="E15" s="187"/>
      <c r="F15" s="188"/>
      <c r="G15" s="45" t="s">
        <v>4</v>
      </c>
      <c r="H15" s="66">
        <f>D15-'９月'!D15</f>
        <v>62</v>
      </c>
      <c r="I15" s="46" t="s">
        <v>5</v>
      </c>
      <c r="J15" s="34" t="str">
        <f>IF(H15=0,"",IF(H15&gt;0,"↑","↓"))</f>
        <v>↑</v>
      </c>
      <c r="L15" s="173"/>
      <c r="M15" s="175">
        <f>M14+N14</f>
        <v>1495</v>
      </c>
      <c r="N15" s="176"/>
      <c r="O15" s="31" t="s">
        <v>4</v>
      </c>
      <c r="P15" s="109"/>
      <c r="Q15" s="50" t="s">
        <v>5</v>
      </c>
      <c r="S15" s="177" t="s">
        <v>116</v>
      </c>
      <c r="T15" s="105">
        <v>469</v>
      </c>
      <c r="U15" s="107">
        <v>459</v>
      </c>
      <c r="V15" s="110">
        <v>358</v>
      </c>
      <c r="W15" s="105">
        <v>6</v>
      </c>
      <c r="X15" s="107">
        <v>7</v>
      </c>
      <c r="Y15" s="110">
        <v>6</v>
      </c>
      <c r="Z15" s="105">
        <f>T15+W15</f>
        <v>475</v>
      </c>
      <c r="AA15" s="107">
        <f>U15+X15</f>
        <v>466</v>
      </c>
      <c r="AB15" s="142">
        <v>361</v>
      </c>
    </row>
    <row r="16" spans="2:28" ht="15" customHeight="1">
      <c r="B16" s="112" t="s">
        <v>1</v>
      </c>
      <c r="C16" s="113"/>
      <c r="D16" s="201">
        <v>748</v>
      </c>
      <c r="E16" s="181"/>
      <c r="F16" s="182"/>
      <c r="G16" s="47" t="s">
        <v>4</v>
      </c>
      <c r="H16" s="67">
        <f>D16-'９月'!D16</f>
        <v>37</v>
      </c>
      <c r="I16" s="48" t="s">
        <v>5</v>
      </c>
      <c r="J16" s="34" t="str">
        <f>IF(H16=0,"",IF(H16&gt;0,"↑","↓"))</f>
        <v>↑</v>
      </c>
      <c r="L16" s="169" t="s">
        <v>117</v>
      </c>
      <c r="M16" s="105">
        <v>2774</v>
      </c>
      <c r="N16" s="107">
        <v>2665</v>
      </c>
      <c r="O16" s="58"/>
      <c r="P16" s="110">
        <v>2110</v>
      </c>
      <c r="Q16" s="56"/>
      <c r="S16" s="179"/>
      <c r="T16" s="175">
        <f>T15+U15</f>
        <v>928</v>
      </c>
      <c r="U16" s="176"/>
      <c r="V16" s="109"/>
      <c r="W16" s="175">
        <f>W15+X15</f>
        <v>13</v>
      </c>
      <c r="X16" s="176"/>
      <c r="Y16" s="109"/>
      <c r="Z16" s="175">
        <f>SUM(Z15:AA15)</f>
        <v>941</v>
      </c>
      <c r="AA16" s="176"/>
      <c r="AB16" s="141"/>
    </row>
    <row r="17" spans="2:28" ht="15" customHeight="1">
      <c r="B17" s="112" t="s">
        <v>2</v>
      </c>
      <c r="C17" s="113"/>
      <c r="D17" s="201">
        <v>618</v>
      </c>
      <c r="E17" s="181"/>
      <c r="F17" s="182"/>
      <c r="G17" s="47" t="s">
        <v>4</v>
      </c>
      <c r="H17" s="69">
        <f>D17-'９月'!D17</f>
        <v>25</v>
      </c>
      <c r="I17" s="48" t="s">
        <v>5</v>
      </c>
      <c r="J17" s="34" t="str">
        <f>IF(H17=0,"",IF(H17&gt;0,"↑","↓"))</f>
        <v>↑</v>
      </c>
      <c r="L17" s="173"/>
      <c r="M17" s="175">
        <f>M16+N16</f>
        <v>5439</v>
      </c>
      <c r="N17" s="176"/>
      <c r="O17" s="31" t="s">
        <v>4</v>
      </c>
      <c r="P17" s="109"/>
      <c r="Q17" s="50" t="s">
        <v>5</v>
      </c>
      <c r="S17" s="177" t="s">
        <v>176</v>
      </c>
      <c r="T17" s="105">
        <v>1748</v>
      </c>
      <c r="U17" s="107">
        <v>1591</v>
      </c>
      <c r="V17" s="110">
        <v>1320</v>
      </c>
      <c r="W17" s="105">
        <v>10</v>
      </c>
      <c r="X17" s="107">
        <v>24</v>
      </c>
      <c r="Y17" s="110">
        <v>26</v>
      </c>
      <c r="Z17" s="105">
        <f>T17+W17</f>
        <v>1758</v>
      </c>
      <c r="AA17" s="107">
        <f>U17+X17</f>
        <v>1615</v>
      </c>
      <c r="AB17" s="142">
        <v>1331</v>
      </c>
    </row>
    <row r="18" spans="2:28" ht="15" customHeight="1" thickBot="1">
      <c r="B18" s="114" t="s">
        <v>3</v>
      </c>
      <c r="C18" s="115"/>
      <c r="D18" s="202">
        <v>890</v>
      </c>
      <c r="E18" s="184"/>
      <c r="F18" s="185"/>
      <c r="G18" s="53" t="s">
        <v>4</v>
      </c>
      <c r="H18" s="70">
        <f>D18-'９月'!D18</f>
        <v>60</v>
      </c>
      <c r="I18" s="54" t="s">
        <v>5</v>
      </c>
      <c r="J18" s="34" t="str">
        <f>IF(H18=0,"",IF(H18&gt;0,"↑","↓"))</f>
        <v>↑</v>
      </c>
      <c r="L18" s="169" t="s">
        <v>118</v>
      </c>
      <c r="M18" s="105">
        <v>3050</v>
      </c>
      <c r="N18" s="107">
        <v>2875</v>
      </c>
      <c r="O18" s="58"/>
      <c r="P18" s="110">
        <v>2408</v>
      </c>
      <c r="Q18" s="56"/>
      <c r="S18" s="179"/>
      <c r="T18" s="175">
        <f>T17+U17</f>
        <v>3339</v>
      </c>
      <c r="U18" s="176"/>
      <c r="V18" s="109"/>
      <c r="W18" s="175">
        <f>W17+X17</f>
        <v>34</v>
      </c>
      <c r="X18" s="176"/>
      <c r="Y18" s="109"/>
      <c r="Z18" s="175">
        <f>SUM(Z17:AA17)</f>
        <v>3373</v>
      </c>
      <c r="AA18" s="176"/>
      <c r="AB18" s="141"/>
    </row>
    <row r="19" spans="12:28" ht="15" customHeight="1">
      <c r="L19" s="173"/>
      <c r="M19" s="175">
        <f>M18+N18</f>
        <v>5925</v>
      </c>
      <c r="N19" s="176"/>
      <c r="O19" s="31" t="s">
        <v>4</v>
      </c>
      <c r="P19" s="109"/>
      <c r="Q19" s="50" t="s">
        <v>5</v>
      </c>
      <c r="S19" s="177" t="s">
        <v>177</v>
      </c>
      <c r="T19" s="105">
        <v>4808</v>
      </c>
      <c r="U19" s="107">
        <v>4671</v>
      </c>
      <c r="V19" s="110">
        <v>3625</v>
      </c>
      <c r="W19" s="105">
        <v>209</v>
      </c>
      <c r="X19" s="107">
        <v>152</v>
      </c>
      <c r="Y19" s="110">
        <v>244</v>
      </c>
      <c r="Z19" s="105">
        <f>T19+W19</f>
        <v>5017</v>
      </c>
      <c r="AA19" s="107">
        <f>U19+X19</f>
        <v>4823</v>
      </c>
      <c r="AB19" s="142">
        <v>3836</v>
      </c>
    </row>
    <row r="20" spans="2:28" ht="15" customHeight="1">
      <c r="B20" s="85" t="s">
        <v>7</v>
      </c>
      <c r="C20" s="44"/>
      <c r="H20" s="63"/>
      <c r="L20" s="169" t="s">
        <v>119</v>
      </c>
      <c r="M20" s="105">
        <v>74</v>
      </c>
      <c r="N20" s="107">
        <v>84</v>
      </c>
      <c r="O20" s="58"/>
      <c r="P20" s="110">
        <v>50</v>
      </c>
      <c r="Q20" s="56"/>
      <c r="S20" s="179"/>
      <c r="T20" s="175">
        <f>T19+U19</f>
        <v>9479</v>
      </c>
      <c r="U20" s="176"/>
      <c r="V20" s="109"/>
      <c r="W20" s="175">
        <f>W19+X19</f>
        <v>361</v>
      </c>
      <c r="X20" s="176"/>
      <c r="Y20" s="109"/>
      <c r="Z20" s="175">
        <f>SUM(Z19:AA19)</f>
        <v>9840</v>
      </c>
      <c r="AA20" s="176"/>
      <c r="AB20" s="141"/>
    </row>
    <row r="21" spans="3:28" ht="15" customHeight="1" thickBot="1">
      <c r="C21" s="44"/>
      <c r="H21" s="63"/>
      <c r="L21" s="173"/>
      <c r="M21" s="175">
        <f>M20+N20</f>
        <v>158</v>
      </c>
      <c r="N21" s="176"/>
      <c r="O21" s="31" t="s">
        <v>4</v>
      </c>
      <c r="P21" s="109"/>
      <c r="Q21" s="50" t="s">
        <v>5</v>
      </c>
      <c r="S21" s="177" t="s">
        <v>120</v>
      </c>
      <c r="T21" s="105">
        <v>1439</v>
      </c>
      <c r="U21" s="107">
        <v>1358</v>
      </c>
      <c r="V21" s="110">
        <v>1058</v>
      </c>
      <c r="W21" s="105">
        <v>52</v>
      </c>
      <c r="X21" s="107">
        <v>58</v>
      </c>
      <c r="Y21" s="110">
        <v>81</v>
      </c>
      <c r="Z21" s="105">
        <f>T21+W21</f>
        <v>1491</v>
      </c>
      <c r="AA21" s="107">
        <f>U21+X21</f>
        <v>1416</v>
      </c>
      <c r="AB21" s="142">
        <v>1126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108</v>
      </c>
      <c r="F22" s="12" t="s">
        <v>19</v>
      </c>
      <c r="G22" s="77" t="s">
        <v>6</v>
      </c>
      <c r="H22" s="80"/>
      <c r="I22" s="79"/>
      <c r="L22" s="169" t="s">
        <v>120</v>
      </c>
      <c r="M22" s="105">
        <v>1484</v>
      </c>
      <c r="N22" s="107">
        <v>1413</v>
      </c>
      <c r="O22" s="58"/>
      <c r="P22" s="110">
        <v>1122</v>
      </c>
      <c r="Q22" s="56"/>
      <c r="S22" s="179"/>
      <c r="T22" s="175">
        <f>T21+U21</f>
        <v>2797</v>
      </c>
      <c r="U22" s="176"/>
      <c r="V22" s="109"/>
      <c r="W22" s="175">
        <f>W21+X21</f>
        <v>110</v>
      </c>
      <c r="X22" s="176"/>
      <c r="Y22" s="109"/>
      <c r="Z22" s="175">
        <f>SUM(Z21:AA21)</f>
        <v>2907</v>
      </c>
      <c r="AA22" s="176"/>
      <c r="AB22" s="141"/>
    </row>
    <row r="23" spans="2:28" ht="15" customHeight="1">
      <c r="B23" s="13" t="s">
        <v>9</v>
      </c>
      <c r="C23" s="92">
        <f>C32+C41</f>
        <v>0</v>
      </c>
      <c r="D23" s="92">
        <f>D32+D41</f>
        <v>12</v>
      </c>
      <c r="E23" s="92">
        <f>E32+E41</f>
        <v>16</v>
      </c>
      <c r="F23" s="93">
        <f>SUM(D23:E23)</f>
        <v>28</v>
      </c>
      <c r="G23" s="47" t="s">
        <v>4</v>
      </c>
      <c r="H23" s="68">
        <f>F23-'９月'!F23</f>
        <v>-6</v>
      </c>
      <c r="I23" s="48" t="s">
        <v>5</v>
      </c>
      <c r="J23" s="34" t="str">
        <f aca="true" t="shared" si="0" ref="J23:J29">IF(H23=0,"",IF(H23&gt;0,"↑","↓"))</f>
        <v>↓</v>
      </c>
      <c r="L23" s="173"/>
      <c r="M23" s="175">
        <f>M22+N22</f>
        <v>2897</v>
      </c>
      <c r="N23" s="176"/>
      <c r="O23" s="31" t="s">
        <v>4</v>
      </c>
      <c r="P23" s="109"/>
      <c r="Q23" s="50" t="s">
        <v>5</v>
      </c>
      <c r="S23" s="177" t="s">
        <v>121</v>
      </c>
      <c r="T23" s="105">
        <v>453</v>
      </c>
      <c r="U23" s="107">
        <v>443</v>
      </c>
      <c r="V23" s="110">
        <v>288</v>
      </c>
      <c r="W23" s="105">
        <v>1</v>
      </c>
      <c r="X23" s="107">
        <v>1</v>
      </c>
      <c r="Y23" s="110">
        <v>2</v>
      </c>
      <c r="Z23" s="105">
        <f>T23+W23</f>
        <v>454</v>
      </c>
      <c r="AA23" s="107">
        <f>U23+X23</f>
        <v>444</v>
      </c>
      <c r="AB23" s="142">
        <v>288</v>
      </c>
    </row>
    <row r="24" spans="2:28" ht="15" customHeight="1">
      <c r="B24" s="13" t="s">
        <v>10</v>
      </c>
      <c r="C24" s="92">
        <f aca="true" t="shared" si="1" ref="C24:E29">C33+C42</f>
        <v>10</v>
      </c>
      <c r="D24" s="92">
        <f t="shared" si="1"/>
        <v>15</v>
      </c>
      <c r="E24" s="92">
        <f>E33+E42</f>
        <v>16</v>
      </c>
      <c r="F24" s="93">
        <f aca="true" t="shared" si="2" ref="F24:F29">SUM(D24:E24)</f>
        <v>31</v>
      </c>
      <c r="G24" s="47" t="s">
        <v>4</v>
      </c>
      <c r="H24" s="68">
        <f>F24-'９月'!F24</f>
        <v>4</v>
      </c>
      <c r="I24" s="48" t="s">
        <v>5</v>
      </c>
      <c r="J24" s="34" t="str">
        <f t="shared" si="0"/>
        <v>↑</v>
      </c>
      <c r="L24" s="169" t="s">
        <v>121</v>
      </c>
      <c r="M24" s="105">
        <v>451</v>
      </c>
      <c r="N24" s="107">
        <v>442</v>
      </c>
      <c r="O24" s="58"/>
      <c r="P24" s="110">
        <v>286</v>
      </c>
      <c r="Q24" s="56"/>
      <c r="S24" s="179"/>
      <c r="T24" s="175">
        <f>T23+U23</f>
        <v>896</v>
      </c>
      <c r="U24" s="176"/>
      <c r="V24" s="109"/>
      <c r="W24" s="175">
        <f>W23+X23</f>
        <v>2</v>
      </c>
      <c r="X24" s="176"/>
      <c r="Y24" s="109"/>
      <c r="Z24" s="175">
        <f>SUM(Z23:AA23)</f>
        <v>898</v>
      </c>
      <c r="AA24" s="176"/>
      <c r="AB24" s="141"/>
    </row>
    <row r="25" spans="2:28" ht="15" customHeight="1">
      <c r="B25" s="13" t="s">
        <v>11</v>
      </c>
      <c r="C25" s="92">
        <f t="shared" si="1"/>
        <v>147</v>
      </c>
      <c r="D25" s="92">
        <f t="shared" si="1"/>
        <v>122</v>
      </c>
      <c r="E25" s="92">
        <f>E34+E43</f>
        <v>93</v>
      </c>
      <c r="F25" s="93">
        <f t="shared" si="2"/>
        <v>215</v>
      </c>
      <c r="G25" s="47" t="s">
        <v>4</v>
      </c>
      <c r="H25" s="68">
        <f>F25-'９月'!F25</f>
        <v>48</v>
      </c>
      <c r="I25" s="48" t="s">
        <v>5</v>
      </c>
      <c r="J25" s="34" t="str">
        <f t="shared" si="0"/>
        <v>↑</v>
      </c>
      <c r="L25" s="173"/>
      <c r="M25" s="175">
        <f>M24+N24</f>
        <v>893</v>
      </c>
      <c r="N25" s="176"/>
      <c r="O25" s="31" t="s">
        <v>4</v>
      </c>
      <c r="P25" s="109"/>
      <c r="Q25" s="50" t="s">
        <v>5</v>
      </c>
      <c r="S25" s="177" t="s">
        <v>122</v>
      </c>
      <c r="T25" s="105">
        <v>1930</v>
      </c>
      <c r="U25" s="107">
        <v>1816</v>
      </c>
      <c r="V25" s="110">
        <v>1652</v>
      </c>
      <c r="W25" s="105">
        <v>197</v>
      </c>
      <c r="X25" s="107">
        <v>101</v>
      </c>
      <c r="Y25" s="110">
        <v>262</v>
      </c>
      <c r="Z25" s="105">
        <f>T25+W25</f>
        <v>2127</v>
      </c>
      <c r="AA25" s="107">
        <f>U25+X25</f>
        <v>1917</v>
      </c>
      <c r="AB25" s="142">
        <v>1895</v>
      </c>
    </row>
    <row r="26" spans="2:28" ht="15" customHeight="1">
      <c r="B26" s="13" t="s">
        <v>12</v>
      </c>
      <c r="C26" s="92">
        <f t="shared" si="1"/>
        <v>49</v>
      </c>
      <c r="D26" s="92">
        <f t="shared" si="1"/>
        <v>55</v>
      </c>
      <c r="E26" s="92">
        <f t="shared" si="1"/>
        <v>48</v>
      </c>
      <c r="F26" s="93">
        <f t="shared" si="2"/>
        <v>103</v>
      </c>
      <c r="G26" s="47" t="s">
        <v>4</v>
      </c>
      <c r="H26" s="68">
        <f>F26-'９月'!F26</f>
        <v>-18</v>
      </c>
      <c r="I26" s="48" t="s">
        <v>5</v>
      </c>
      <c r="J26" s="34" t="str">
        <f t="shared" si="0"/>
        <v>↓</v>
      </c>
      <c r="L26" s="169" t="s">
        <v>122</v>
      </c>
      <c r="M26" s="105">
        <v>2021</v>
      </c>
      <c r="N26" s="107">
        <v>1792</v>
      </c>
      <c r="O26" s="58"/>
      <c r="P26" s="110">
        <v>1791</v>
      </c>
      <c r="Q26" s="56"/>
      <c r="S26" s="179"/>
      <c r="T26" s="175">
        <f>T25+U25</f>
        <v>3746</v>
      </c>
      <c r="U26" s="176"/>
      <c r="V26" s="109"/>
      <c r="W26" s="175">
        <f>W25+X25</f>
        <v>298</v>
      </c>
      <c r="X26" s="176"/>
      <c r="Y26" s="109"/>
      <c r="Z26" s="175">
        <f>SUM(Z25:AA25)</f>
        <v>4044</v>
      </c>
      <c r="AA26" s="176"/>
      <c r="AB26" s="141"/>
    </row>
    <row r="27" spans="2:28" ht="15" customHeight="1">
      <c r="B27" s="13" t="s">
        <v>13</v>
      </c>
      <c r="C27" s="92">
        <f t="shared" si="1"/>
        <v>10</v>
      </c>
      <c r="D27" s="92">
        <f t="shared" si="1"/>
        <v>0</v>
      </c>
      <c r="E27" s="92">
        <f t="shared" si="1"/>
        <v>3</v>
      </c>
      <c r="F27" s="93">
        <f t="shared" si="2"/>
        <v>3</v>
      </c>
      <c r="G27" s="47" t="s">
        <v>4</v>
      </c>
      <c r="H27" s="68">
        <f>F27-'９月'!F27</f>
        <v>3</v>
      </c>
      <c r="I27" s="48" t="s">
        <v>5</v>
      </c>
      <c r="J27" s="34" t="str">
        <f t="shared" si="0"/>
        <v>↑</v>
      </c>
      <c r="L27" s="173"/>
      <c r="M27" s="175">
        <f>M26+N26</f>
        <v>3813</v>
      </c>
      <c r="N27" s="176"/>
      <c r="O27" s="31" t="s">
        <v>4</v>
      </c>
      <c r="P27" s="109"/>
      <c r="Q27" s="50" t="s">
        <v>5</v>
      </c>
      <c r="S27" s="177" t="s">
        <v>155</v>
      </c>
      <c r="T27" s="105">
        <v>2825</v>
      </c>
      <c r="U27" s="107">
        <v>2822</v>
      </c>
      <c r="V27" s="110">
        <v>2102</v>
      </c>
      <c r="W27" s="105">
        <v>44</v>
      </c>
      <c r="X27" s="107">
        <v>107</v>
      </c>
      <c r="Y27" s="110">
        <v>116</v>
      </c>
      <c r="Z27" s="105">
        <f>T27+W27</f>
        <v>2869</v>
      </c>
      <c r="AA27" s="107">
        <f>U27+X27</f>
        <v>2929</v>
      </c>
      <c r="AB27" s="142">
        <v>2198</v>
      </c>
    </row>
    <row r="28" spans="2:28" ht="15" customHeight="1" thickBot="1">
      <c r="B28" s="14" t="s">
        <v>14</v>
      </c>
      <c r="C28" s="94">
        <f t="shared" si="1"/>
        <v>7</v>
      </c>
      <c r="D28" s="94">
        <f t="shared" si="1"/>
        <v>3</v>
      </c>
      <c r="E28" s="94">
        <f t="shared" si="1"/>
        <v>0</v>
      </c>
      <c r="F28" s="95">
        <f t="shared" si="2"/>
        <v>3</v>
      </c>
      <c r="G28" s="57" t="s">
        <v>4</v>
      </c>
      <c r="H28" s="71">
        <f>F28-'９月'!F28</f>
        <v>-8</v>
      </c>
      <c r="I28" s="51" t="s">
        <v>5</v>
      </c>
      <c r="J28" s="34" t="str">
        <f t="shared" si="0"/>
        <v>↓</v>
      </c>
      <c r="L28" s="169" t="s">
        <v>123</v>
      </c>
      <c r="M28" s="105">
        <v>337</v>
      </c>
      <c r="N28" s="107">
        <v>315</v>
      </c>
      <c r="O28" s="58"/>
      <c r="P28" s="110">
        <v>293</v>
      </c>
      <c r="Q28" s="56"/>
      <c r="S28" s="179"/>
      <c r="T28" s="175">
        <f>T27+U27</f>
        <v>5647</v>
      </c>
      <c r="U28" s="176"/>
      <c r="V28" s="109"/>
      <c r="W28" s="175">
        <f>W27+X27</f>
        <v>151</v>
      </c>
      <c r="X28" s="176"/>
      <c r="Y28" s="109"/>
      <c r="Z28" s="175">
        <f>SUM(Z27:AA27)</f>
        <v>5798</v>
      </c>
      <c r="AA28" s="176"/>
      <c r="AB28" s="141"/>
    </row>
    <row r="29" spans="2:28" ht="15" customHeight="1" thickBot="1">
      <c r="B29" s="15" t="s">
        <v>15</v>
      </c>
      <c r="C29" s="96">
        <f t="shared" si="1"/>
        <v>91</v>
      </c>
      <c r="D29" s="96">
        <f>D38+D47</f>
        <v>61</v>
      </c>
      <c r="E29" s="96">
        <f>E38+E47</f>
        <v>48</v>
      </c>
      <c r="F29" s="97">
        <f t="shared" si="2"/>
        <v>109</v>
      </c>
      <c r="G29" s="59" t="s">
        <v>4</v>
      </c>
      <c r="H29" s="72">
        <f>F29-'９月'!F29</f>
        <v>67</v>
      </c>
      <c r="I29" s="60" t="s">
        <v>5</v>
      </c>
      <c r="J29" s="34" t="str">
        <f t="shared" si="0"/>
        <v>↑</v>
      </c>
      <c r="L29" s="173"/>
      <c r="M29" s="175">
        <f>M28+N28</f>
        <v>652</v>
      </c>
      <c r="N29" s="176"/>
      <c r="O29" s="31" t="s">
        <v>4</v>
      </c>
      <c r="P29" s="145"/>
      <c r="Q29" s="50" t="s">
        <v>5</v>
      </c>
      <c r="S29" s="177" t="s">
        <v>127</v>
      </c>
      <c r="T29" s="105">
        <v>1009</v>
      </c>
      <c r="U29" s="107">
        <v>1003</v>
      </c>
      <c r="V29" s="110">
        <v>663</v>
      </c>
      <c r="W29" s="105">
        <v>6</v>
      </c>
      <c r="X29" s="107">
        <v>4</v>
      </c>
      <c r="Y29" s="110">
        <v>10</v>
      </c>
      <c r="Z29" s="105">
        <f>T29+W29</f>
        <v>1015</v>
      </c>
      <c r="AA29" s="107">
        <f>U29+X29</f>
        <v>1007</v>
      </c>
      <c r="AB29" s="142">
        <v>670</v>
      </c>
    </row>
    <row r="30" spans="2:28" ht="15" customHeight="1" thickBot="1">
      <c r="B30" s="10"/>
      <c r="C30" s="44"/>
      <c r="H30" s="63"/>
      <c r="L30" s="169" t="s">
        <v>124</v>
      </c>
      <c r="M30" s="105">
        <v>1221</v>
      </c>
      <c r="N30" s="107">
        <v>1239</v>
      </c>
      <c r="O30" s="58"/>
      <c r="P30" s="110">
        <v>1005</v>
      </c>
      <c r="Q30" s="56"/>
      <c r="S30" s="179"/>
      <c r="T30" s="175">
        <f>T29+U29</f>
        <v>2012</v>
      </c>
      <c r="U30" s="176"/>
      <c r="V30" s="109"/>
      <c r="W30" s="175">
        <f>W29+X29</f>
        <v>10</v>
      </c>
      <c r="X30" s="176"/>
      <c r="Y30" s="109"/>
      <c r="Z30" s="175">
        <f>SUM(Z29:AA29)</f>
        <v>2022</v>
      </c>
      <c r="AA30" s="176"/>
      <c r="AB30" s="141"/>
    </row>
    <row r="31" spans="2:28" ht="15" customHeight="1">
      <c r="B31" s="11" t="s">
        <v>161</v>
      </c>
      <c r="C31" s="12" t="s">
        <v>18</v>
      </c>
      <c r="D31" s="12" t="s">
        <v>16</v>
      </c>
      <c r="E31" s="12" t="s">
        <v>17</v>
      </c>
      <c r="F31" s="12" t="s">
        <v>19</v>
      </c>
      <c r="G31" s="77" t="s">
        <v>6</v>
      </c>
      <c r="H31" s="80"/>
      <c r="I31" s="79"/>
      <c r="L31" s="173"/>
      <c r="M31" s="175">
        <f>M30+N30</f>
        <v>2460</v>
      </c>
      <c r="N31" s="176"/>
      <c r="O31" s="31" t="s">
        <v>4</v>
      </c>
      <c r="P31" s="109"/>
      <c r="Q31" s="50" t="s">
        <v>5</v>
      </c>
      <c r="S31" s="177" t="s">
        <v>128</v>
      </c>
      <c r="T31" s="105">
        <v>146</v>
      </c>
      <c r="U31" s="107">
        <v>137</v>
      </c>
      <c r="V31" s="110">
        <v>93</v>
      </c>
      <c r="W31" s="105">
        <v>0</v>
      </c>
      <c r="X31" s="107">
        <v>0</v>
      </c>
      <c r="Y31" s="110">
        <v>0</v>
      </c>
      <c r="Z31" s="105">
        <f>T31+W31</f>
        <v>146</v>
      </c>
      <c r="AA31" s="107">
        <f>U31+X31</f>
        <v>137</v>
      </c>
      <c r="AB31" s="142">
        <v>93</v>
      </c>
    </row>
    <row r="32" spans="2:28" ht="15" customHeight="1">
      <c r="B32" s="13" t="s">
        <v>164</v>
      </c>
      <c r="C32" s="103">
        <v>0</v>
      </c>
      <c r="D32" s="103">
        <v>11</v>
      </c>
      <c r="E32" s="103">
        <v>16</v>
      </c>
      <c r="F32" s="93">
        <f>SUM(D32:E32)</f>
        <v>27</v>
      </c>
      <c r="G32" s="47" t="s">
        <v>4</v>
      </c>
      <c r="H32" s="68">
        <f>F32-'９月'!F32</f>
        <v>-7</v>
      </c>
      <c r="I32" s="48" t="s">
        <v>5</v>
      </c>
      <c r="J32" s="34" t="str">
        <f aca="true" t="shared" si="3" ref="J32:J38">IF(H32=0,"",IF(H32&gt;0,"↑","↓"))</f>
        <v>↓</v>
      </c>
      <c r="L32" s="169" t="s">
        <v>125</v>
      </c>
      <c r="M32" s="105">
        <v>1283</v>
      </c>
      <c r="N32" s="107">
        <v>1329</v>
      </c>
      <c r="O32" s="58"/>
      <c r="P32" s="110">
        <v>922</v>
      </c>
      <c r="Q32" s="56"/>
      <c r="S32" s="179"/>
      <c r="T32" s="175">
        <f>T31+U31</f>
        <v>283</v>
      </c>
      <c r="U32" s="176"/>
      <c r="V32" s="109"/>
      <c r="W32" s="175">
        <f>W31+X31</f>
        <v>0</v>
      </c>
      <c r="X32" s="176"/>
      <c r="Y32" s="109"/>
      <c r="Z32" s="175">
        <f>SUM(Z31:AA31)</f>
        <v>283</v>
      </c>
      <c r="AA32" s="176"/>
      <c r="AB32" s="141"/>
    </row>
    <row r="33" spans="2:28" ht="15" customHeight="1">
      <c r="B33" s="13" t="s">
        <v>10</v>
      </c>
      <c r="C33" s="103">
        <v>10</v>
      </c>
      <c r="D33" s="103">
        <v>15</v>
      </c>
      <c r="E33" s="103">
        <v>16</v>
      </c>
      <c r="F33" s="93">
        <f aca="true" t="shared" si="4" ref="F33:F38">SUM(D33:E33)</f>
        <v>31</v>
      </c>
      <c r="G33" s="47" t="s">
        <v>4</v>
      </c>
      <c r="H33" s="68">
        <f>F33-'９月'!F33</f>
        <v>4</v>
      </c>
      <c r="I33" s="48" t="s">
        <v>5</v>
      </c>
      <c r="J33" s="34" t="str">
        <f t="shared" si="3"/>
        <v>↑</v>
      </c>
      <c r="L33" s="173"/>
      <c r="M33" s="175">
        <f>M32+N32</f>
        <v>2612</v>
      </c>
      <c r="N33" s="176"/>
      <c r="O33" s="31" t="s">
        <v>4</v>
      </c>
      <c r="P33" s="109"/>
      <c r="Q33" s="50" t="s">
        <v>5</v>
      </c>
      <c r="S33" s="177" t="s">
        <v>129</v>
      </c>
      <c r="T33" s="105">
        <v>178</v>
      </c>
      <c r="U33" s="107">
        <v>189</v>
      </c>
      <c r="V33" s="110">
        <v>103</v>
      </c>
      <c r="W33" s="105">
        <v>9</v>
      </c>
      <c r="X33" s="107">
        <v>6</v>
      </c>
      <c r="Y33" s="110">
        <v>15</v>
      </c>
      <c r="Z33" s="105">
        <f>T33+W33</f>
        <v>187</v>
      </c>
      <c r="AA33" s="107">
        <f>U33+X33</f>
        <v>195</v>
      </c>
      <c r="AB33" s="142">
        <v>118</v>
      </c>
    </row>
    <row r="34" spans="2:28" ht="15" customHeight="1">
      <c r="B34" s="13" t="s">
        <v>11</v>
      </c>
      <c r="C34" s="103">
        <v>77</v>
      </c>
      <c r="D34" s="103">
        <v>76</v>
      </c>
      <c r="E34" s="103">
        <v>64</v>
      </c>
      <c r="F34" s="93">
        <f t="shared" si="4"/>
        <v>140</v>
      </c>
      <c r="G34" s="47" t="s">
        <v>4</v>
      </c>
      <c r="H34" s="68">
        <f>F34-'９月'!F34</f>
        <v>1</v>
      </c>
      <c r="I34" s="48" t="s">
        <v>5</v>
      </c>
      <c r="J34" s="34" t="str">
        <f t="shared" si="3"/>
        <v>↑</v>
      </c>
      <c r="L34" s="169" t="s">
        <v>126</v>
      </c>
      <c r="M34" s="105">
        <v>365</v>
      </c>
      <c r="N34" s="107">
        <v>361</v>
      </c>
      <c r="O34" s="58"/>
      <c r="P34" s="110">
        <v>271</v>
      </c>
      <c r="Q34" s="56"/>
      <c r="S34" s="179"/>
      <c r="T34" s="175">
        <f>T33+U33</f>
        <v>367</v>
      </c>
      <c r="U34" s="176"/>
      <c r="V34" s="109"/>
      <c r="W34" s="175">
        <f>W33+X33</f>
        <v>15</v>
      </c>
      <c r="X34" s="176"/>
      <c r="Y34" s="109"/>
      <c r="Z34" s="175">
        <f>SUM(Z33:AA33)</f>
        <v>382</v>
      </c>
      <c r="AA34" s="176"/>
      <c r="AB34" s="141"/>
    </row>
    <row r="35" spans="2:28" ht="15" customHeight="1">
      <c r="B35" s="13" t="s">
        <v>12</v>
      </c>
      <c r="C35" s="103">
        <v>39</v>
      </c>
      <c r="D35" s="103">
        <v>46</v>
      </c>
      <c r="E35" s="103">
        <v>42</v>
      </c>
      <c r="F35" s="93">
        <f t="shared" si="4"/>
        <v>88</v>
      </c>
      <c r="G35" s="47" t="s">
        <v>4</v>
      </c>
      <c r="H35" s="68">
        <f>F35-'９月'!F35</f>
        <v>-9</v>
      </c>
      <c r="I35" s="48" t="s">
        <v>5</v>
      </c>
      <c r="J35" s="34" t="str">
        <f t="shared" si="3"/>
        <v>↓</v>
      </c>
      <c r="L35" s="173"/>
      <c r="M35" s="175">
        <f>M34+N34</f>
        <v>726</v>
      </c>
      <c r="N35" s="176"/>
      <c r="O35" s="31" t="s">
        <v>4</v>
      </c>
      <c r="P35" s="109"/>
      <c r="Q35" s="50" t="s">
        <v>5</v>
      </c>
      <c r="S35" s="177" t="s">
        <v>130</v>
      </c>
      <c r="T35" s="105">
        <v>911</v>
      </c>
      <c r="U35" s="107">
        <v>906</v>
      </c>
      <c r="V35" s="110">
        <v>638</v>
      </c>
      <c r="W35" s="105">
        <v>145</v>
      </c>
      <c r="X35" s="107">
        <v>111</v>
      </c>
      <c r="Y35" s="110">
        <v>149</v>
      </c>
      <c r="Z35" s="105">
        <f>T35+W35</f>
        <v>1056</v>
      </c>
      <c r="AA35" s="107">
        <f>U35+X35</f>
        <v>1017</v>
      </c>
      <c r="AB35" s="142">
        <v>774</v>
      </c>
    </row>
    <row r="36" spans="2:28" ht="15" customHeight="1">
      <c r="B36" s="13" t="s">
        <v>163</v>
      </c>
      <c r="C36" s="103">
        <v>9</v>
      </c>
      <c r="D36" s="103">
        <v>0</v>
      </c>
      <c r="E36" s="103">
        <v>1</v>
      </c>
      <c r="F36" s="93">
        <f t="shared" si="4"/>
        <v>1</v>
      </c>
      <c r="G36" s="47" t="s">
        <v>4</v>
      </c>
      <c r="H36" s="68">
        <f>F36-'９月'!F36</f>
        <v>1</v>
      </c>
      <c r="I36" s="48" t="s">
        <v>5</v>
      </c>
      <c r="J36" s="34" t="str">
        <f t="shared" si="3"/>
        <v>↑</v>
      </c>
      <c r="L36" s="169" t="s">
        <v>127</v>
      </c>
      <c r="M36" s="105">
        <v>1015</v>
      </c>
      <c r="N36" s="107">
        <v>1007</v>
      </c>
      <c r="O36" s="58"/>
      <c r="P36" s="110">
        <v>670</v>
      </c>
      <c r="Q36" s="56"/>
      <c r="S36" s="179"/>
      <c r="T36" s="175">
        <f>T35+U35</f>
        <v>1817</v>
      </c>
      <c r="U36" s="176"/>
      <c r="V36" s="109"/>
      <c r="W36" s="175">
        <f>W35+X35</f>
        <v>256</v>
      </c>
      <c r="X36" s="176"/>
      <c r="Y36" s="109"/>
      <c r="Z36" s="175">
        <f>SUM(Z35:AA35)</f>
        <v>2073</v>
      </c>
      <c r="AA36" s="176"/>
      <c r="AB36" s="141"/>
    </row>
    <row r="37" spans="2:28" ht="15" customHeight="1" thickBot="1">
      <c r="B37" s="14" t="s">
        <v>14</v>
      </c>
      <c r="C37" s="104">
        <v>6</v>
      </c>
      <c r="D37" s="104">
        <v>2</v>
      </c>
      <c r="E37" s="104">
        <v>0</v>
      </c>
      <c r="F37" s="95">
        <f t="shared" si="4"/>
        <v>2</v>
      </c>
      <c r="G37" s="57" t="s">
        <v>4</v>
      </c>
      <c r="H37" s="71">
        <f>F37-'９月'!F37</f>
        <v>2</v>
      </c>
      <c r="I37" s="51" t="s">
        <v>5</v>
      </c>
      <c r="J37" s="34" t="str">
        <f t="shared" si="3"/>
        <v>↑</v>
      </c>
      <c r="L37" s="173"/>
      <c r="M37" s="175">
        <f>M36+N36</f>
        <v>2022</v>
      </c>
      <c r="N37" s="176"/>
      <c r="O37" s="31" t="s">
        <v>4</v>
      </c>
      <c r="P37" s="109"/>
      <c r="Q37" s="50" t="s">
        <v>5</v>
      </c>
      <c r="S37" s="177" t="s">
        <v>156</v>
      </c>
      <c r="T37" s="105">
        <v>335</v>
      </c>
      <c r="U37" s="107">
        <v>341</v>
      </c>
      <c r="V37" s="110">
        <v>238</v>
      </c>
      <c r="W37" s="105">
        <v>7</v>
      </c>
      <c r="X37" s="107">
        <v>1</v>
      </c>
      <c r="Y37" s="110">
        <v>8</v>
      </c>
      <c r="Z37" s="105">
        <f>T37+W37</f>
        <v>342</v>
      </c>
      <c r="AA37" s="107">
        <f>U37+X37</f>
        <v>342</v>
      </c>
      <c r="AB37" s="142">
        <v>245</v>
      </c>
    </row>
    <row r="38" spans="2:28" ht="15" customHeight="1" thickBot="1">
      <c r="B38" s="15" t="s">
        <v>15</v>
      </c>
      <c r="C38" s="96">
        <v>31</v>
      </c>
      <c r="D38" s="96">
        <v>24</v>
      </c>
      <c r="E38" s="96">
        <v>23</v>
      </c>
      <c r="F38" s="97">
        <f t="shared" si="4"/>
        <v>47</v>
      </c>
      <c r="G38" s="61" t="s">
        <v>4</v>
      </c>
      <c r="H38" s="72">
        <f>F38-'９月'!F38</f>
        <v>-2</v>
      </c>
      <c r="I38" s="60" t="s">
        <v>5</v>
      </c>
      <c r="J38" s="34" t="str">
        <f t="shared" si="3"/>
        <v>↓</v>
      </c>
      <c r="L38" s="169" t="s">
        <v>128</v>
      </c>
      <c r="M38" s="105">
        <v>142</v>
      </c>
      <c r="N38" s="107">
        <v>134</v>
      </c>
      <c r="O38" s="58"/>
      <c r="P38" s="110">
        <v>90</v>
      </c>
      <c r="Q38" s="56"/>
      <c r="S38" s="179"/>
      <c r="T38" s="175">
        <f>T37+U37</f>
        <v>676</v>
      </c>
      <c r="U38" s="176"/>
      <c r="V38" s="109"/>
      <c r="W38" s="175">
        <f>W37+X37</f>
        <v>8</v>
      </c>
      <c r="X38" s="176"/>
      <c r="Y38" s="109"/>
      <c r="Z38" s="175">
        <f>SUM(Z37:AA37)</f>
        <v>684</v>
      </c>
      <c r="AA38" s="176"/>
      <c r="AB38" s="141"/>
    </row>
    <row r="39" spans="2:28" ht="15" customHeight="1" thickBot="1">
      <c r="B39" s="10"/>
      <c r="C39" s="44"/>
      <c r="H39" s="63"/>
      <c r="L39" s="173"/>
      <c r="M39" s="175">
        <f>M38+N38</f>
        <v>276</v>
      </c>
      <c r="N39" s="176"/>
      <c r="O39" s="31" t="s">
        <v>4</v>
      </c>
      <c r="P39" s="109"/>
      <c r="Q39" s="50" t="s">
        <v>5</v>
      </c>
      <c r="S39" s="177" t="s">
        <v>132</v>
      </c>
      <c r="T39" s="105">
        <v>179</v>
      </c>
      <c r="U39" s="107">
        <v>190</v>
      </c>
      <c r="V39" s="110">
        <v>116</v>
      </c>
      <c r="W39" s="105">
        <v>9</v>
      </c>
      <c r="X39" s="107">
        <v>0</v>
      </c>
      <c r="Y39" s="110">
        <v>9</v>
      </c>
      <c r="Z39" s="105">
        <f>T39+W39</f>
        <v>188</v>
      </c>
      <c r="AA39" s="107">
        <f>U39+X39</f>
        <v>190</v>
      </c>
      <c r="AB39" s="142">
        <v>125</v>
      </c>
    </row>
    <row r="40" spans="2:28" ht="15" customHeight="1">
      <c r="B40" s="11" t="s">
        <v>178</v>
      </c>
      <c r="C40" s="12" t="s">
        <v>18</v>
      </c>
      <c r="D40" s="12" t="s">
        <v>16</v>
      </c>
      <c r="E40" s="12" t="s">
        <v>17</v>
      </c>
      <c r="F40" s="12" t="s">
        <v>19</v>
      </c>
      <c r="G40" s="77" t="s">
        <v>6</v>
      </c>
      <c r="H40" s="80"/>
      <c r="I40" s="79"/>
      <c r="L40" s="169" t="s">
        <v>129</v>
      </c>
      <c r="M40" s="105">
        <v>187</v>
      </c>
      <c r="N40" s="107">
        <v>195</v>
      </c>
      <c r="O40" s="58"/>
      <c r="P40" s="110">
        <v>118</v>
      </c>
      <c r="Q40" s="56"/>
      <c r="S40" s="179"/>
      <c r="T40" s="175">
        <f>T39+U39</f>
        <v>369</v>
      </c>
      <c r="U40" s="176"/>
      <c r="V40" s="109"/>
      <c r="W40" s="175">
        <f>W39+X39</f>
        <v>9</v>
      </c>
      <c r="X40" s="176"/>
      <c r="Y40" s="109"/>
      <c r="Z40" s="175">
        <f>SUM(Z39:AA39)</f>
        <v>378</v>
      </c>
      <c r="AA40" s="176"/>
      <c r="AB40" s="141"/>
    </row>
    <row r="41" spans="2:28" ht="15" customHeight="1">
      <c r="B41" s="13" t="s">
        <v>9</v>
      </c>
      <c r="C41" s="103">
        <v>0</v>
      </c>
      <c r="D41" s="103">
        <v>1</v>
      </c>
      <c r="E41" s="103">
        <v>0</v>
      </c>
      <c r="F41" s="93">
        <f>SUM(D41:E41)</f>
        <v>1</v>
      </c>
      <c r="G41" s="47" t="s">
        <v>4</v>
      </c>
      <c r="H41" s="68">
        <f>F41-'９月'!F41</f>
        <v>1</v>
      </c>
      <c r="I41" s="48" t="s">
        <v>5</v>
      </c>
      <c r="J41" s="34" t="str">
        <f aca="true" t="shared" si="5" ref="J41:J47">IF(H41=0,"",IF(H41&gt;0,"↑","↓"))</f>
        <v>↑</v>
      </c>
      <c r="L41" s="173"/>
      <c r="M41" s="175">
        <f>M40+N40</f>
        <v>382</v>
      </c>
      <c r="N41" s="176"/>
      <c r="O41" s="31" t="s">
        <v>4</v>
      </c>
      <c r="P41" s="109"/>
      <c r="Q41" s="50" t="s">
        <v>5</v>
      </c>
      <c r="S41" s="177" t="s">
        <v>133</v>
      </c>
      <c r="T41" s="105">
        <v>111</v>
      </c>
      <c r="U41" s="107">
        <v>97</v>
      </c>
      <c r="V41" s="110">
        <v>62</v>
      </c>
      <c r="W41" s="105">
        <v>0</v>
      </c>
      <c r="X41" s="107">
        <v>0</v>
      </c>
      <c r="Y41" s="110">
        <v>0</v>
      </c>
      <c r="Z41" s="105">
        <f>T41+W41</f>
        <v>111</v>
      </c>
      <c r="AA41" s="107">
        <f>U41+X41</f>
        <v>97</v>
      </c>
      <c r="AB41" s="142">
        <v>62</v>
      </c>
    </row>
    <row r="42" spans="2:28" ht="15" customHeight="1">
      <c r="B42" s="13" t="s">
        <v>10</v>
      </c>
      <c r="C42" s="103">
        <v>0</v>
      </c>
      <c r="D42" s="103">
        <v>0</v>
      </c>
      <c r="E42" s="103">
        <v>0</v>
      </c>
      <c r="F42" s="93">
        <f aca="true" t="shared" si="6" ref="F42:F47">SUM(D42:E42)</f>
        <v>0</v>
      </c>
      <c r="G42" s="47" t="s">
        <v>4</v>
      </c>
      <c r="H42" s="68">
        <f>F42-'９月'!F42</f>
        <v>0</v>
      </c>
      <c r="I42" s="48" t="s">
        <v>5</v>
      </c>
      <c r="J42" s="34">
        <f t="shared" si="5"/>
      </c>
      <c r="L42" s="169" t="s">
        <v>130</v>
      </c>
      <c r="M42" s="105">
        <v>1056</v>
      </c>
      <c r="N42" s="107">
        <v>1017</v>
      </c>
      <c r="O42" s="58"/>
      <c r="P42" s="110">
        <v>774</v>
      </c>
      <c r="Q42" s="56"/>
      <c r="S42" s="179"/>
      <c r="T42" s="175">
        <f>T41+U41</f>
        <v>208</v>
      </c>
      <c r="U42" s="176"/>
      <c r="V42" s="109"/>
      <c r="W42" s="175">
        <f>W41+X41</f>
        <v>0</v>
      </c>
      <c r="X42" s="176"/>
      <c r="Y42" s="109"/>
      <c r="Z42" s="175">
        <f>SUM(Z41:AA41)</f>
        <v>208</v>
      </c>
      <c r="AA42" s="176"/>
      <c r="AB42" s="141"/>
    </row>
    <row r="43" spans="2:28" ht="15" customHeight="1">
      <c r="B43" s="13" t="s">
        <v>11</v>
      </c>
      <c r="C43" s="103">
        <v>70</v>
      </c>
      <c r="D43" s="103">
        <v>46</v>
      </c>
      <c r="E43" s="103">
        <v>29</v>
      </c>
      <c r="F43" s="93">
        <f t="shared" si="6"/>
        <v>75</v>
      </c>
      <c r="G43" s="47" t="s">
        <v>4</v>
      </c>
      <c r="H43" s="68">
        <f>F43-'９月'!F43</f>
        <v>47</v>
      </c>
      <c r="I43" s="48" t="s">
        <v>5</v>
      </c>
      <c r="J43" s="34" t="str">
        <f t="shared" si="5"/>
        <v>↑</v>
      </c>
      <c r="L43" s="173"/>
      <c r="M43" s="175">
        <f>M42+N42</f>
        <v>2073</v>
      </c>
      <c r="N43" s="176"/>
      <c r="O43" s="31" t="s">
        <v>4</v>
      </c>
      <c r="P43" s="109"/>
      <c r="Q43" s="50" t="s">
        <v>5</v>
      </c>
      <c r="S43" s="177" t="s">
        <v>134</v>
      </c>
      <c r="T43" s="98">
        <f aca="true" t="shared" si="7" ref="T43:AA43">T7+T9+T11+T13+T15+T17+T19+T21+T23+T25+T27+T29+T31+T33+T35+T37+T39+T41</f>
        <v>20778</v>
      </c>
      <c r="U43" s="99">
        <f t="shared" si="7"/>
        <v>20148</v>
      </c>
      <c r="V43" s="100">
        <f t="shared" si="7"/>
        <v>15336</v>
      </c>
      <c r="W43" s="98">
        <f t="shared" si="7"/>
        <v>748</v>
      </c>
      <c r="X43" s="99">
        <f t="shared" si="7"/>
        <v>618</v>
      </c>
      <c r="Y43" s="100">
        <f t="shared" si="7"/>
        <v>1005</v>
      </c>
      <c r="Z43" s="98">
        <f t="shared" si="7"/>
        <v>21526</v>
      </c>
      <c r="AA43" s="99">
        <f t="shared" si="7"/>
        <v>20766</v>
      </c>
      <c r="AB43" s="143">
        <f>SUM(AB7,AB9,AB11,AB13,AB15,AB17,AB19,AB21,AB23,AB25,AB27,AB29,AB31,AB33,AB35,AB37,AB39,AB41)</f>
        <v>16198</v>
      </c>
    </row>
    <row r="44" spans="2:28" ht="15" customHeight="1" thickBot="1">
      <c r="B44" s="13" t="s">
        <v>12</v>
      </c>
      <c r="C44" s="103">
        <v>10</v>
      </c>
      <c r="D44" s="103">
        <v>9</v>
      </c>
      <c r="E44" s="103">
        <v>6</v>
      </c>
      <c r="F44" s="93">
        <f t="shared" si="6"/>
        <v>15</v>
      </c>
      <c r="G44" s="47" t="s">
        <v>4</v>
      </c>
      <c r="H44" s="68">
        <f>F44-'９月'!F44</f>
        <v>-9</v>
      </c>
      <c r="I44" s="48" t="s">
        <v>5</v>
      </c>
      <c r="J44" s="34" t="str">
        <f t="shared" si="5"/>
        <v>↓</v>
      </c>
      <c r="L44" s="169" t="s">
        <v>131</v>
      </c>
      <c r="M44" s="105">
        <v>342</v>
      </c>
      <c r="N44" s="107">
        <v>342</v>
      </c>
      <c r="O44" s="58"/>
      <c r="P44" s="108">
        <v>245</v>
      </c>
      <c r="Q44" s="56"/>
      <c r="S44" s="178"/>
      <c r="T44" s="171">
        <f>T43+U43</f>
        <v>40926</v>
      </c>
      <c r="U44" s="172"/>
      <c r="V44" s="101"/>
      <c r="W44" s="171">
        <f>W43+X43</f>
        <v>1366</v>
      </c>
      <c r="X44" s="172"/>
      <c r="Y44" s="101"/>
      <c r="Z44" s="171">
        <f>SUM(Z43:AA43)</f>
        <v>42292</v>
      </c>
      <c r="AA44" s="172"/>
      <c r="AB44" s="144"/>
    </row>
    <row r="45" spans="2:17" ht="15" customHeight="1">
      <c r="B45" s="13" t="s">
        <v>13</v>
      </c>
      <c r="C45" s="103">
        <v>1</v>
      </c>
      <c r="D45" s="103">
        <v>0</v>
      </c>
      <c r="E45" s="103">
        <v>2</v>
      </c>
      <c r="F45" s="93">
        <f t="shared" si="6"/>
        <v>2</v>
      </c>
      <c r="G45" s="47" t="s">
        <v>4</v>
      </c>
      <c r="H45" s="68">
        <f>F45-'９月'!F45</f>
        <v>2</v>
      </c>
      <c r="I45" s="48" t="s">
        <v>5</v>
      </c>
      <c r="J45" s="34" t="str">
        <f t="shared" si="5"/>
        <v>↑</v>
      </c>
      <c r="L45" s="173"/>
      <c r="M45" s="175">
        <f>M44+N44</f>
        <v>684</v>
      </c>
      <c r="N45" s="176"/>
      <c r="O45" s="31" t="s">
        <v>4</v>
      </c>
      <c r="P45" s="109"/>
      <c r="Q45" s="50" t="s">
        <v>5</v>
      </c>
    </row>
    <row r="46" spans="2:27" ht="15" customHeight="1" thickBot="1">
      <c r="B46" s="14" t="s">
        <v>14</v>
      </c>
      <c r="C46" s="104">
        <v>1</v>
      </c>
      <c r="D46" s="104">
        <v>1</v>
      </c>
      <c r="E46" s="104">
        <v>0</v>
      </c>
      <c r="F46" s="95">
        <f t="shared" si="6"/>
        <v>1</v>
      </c>
      <c r="G46" s="57" t="s">
        <v>4</v>
      </c>
      <c r="H46" s="71">
        <f>F46-'９月'!F46</f>
        <v>-10</v>
      </c>
      <c r="I46" s="51" t="s">
        <v>5</v>
      </c>
      <c r="J46" s="34" t="str">
        <f t="shared" si="5"/>
        <v>↓</v>
      </c>
      <c r="L46" s="169" t="s">
        <v>132</v>
      </c>
      <c r="M46" s="105">
        <v>188</v>
      </c>
      <c r="N46" s="107">
        <v>190</v>
      </c>
      <c r="O46" s="58"/>
      <c r="P46" s="110">
        <v>125</v>
      </c>
      <c r="Q46" s="56"/>
      <c r="T46" s="216" t="s">
        <v>171</v>
      </c>
      <c r="U46" s="216"/>
      <c r="V46" s="216"/>
      <c r="W46" s="216"/>
      <c r="X46" s="216"/>
      <c r="Y46" s="216"/>
      <c r="Z46" s="216"/>
      <c r="AA46" s="216"/>
    </row>
    <row r="47" spans="2:27" ht="15" customHeight="1" thickBot="1">
      <c r="B47" s="15" t="s">
        <v>15</v>
      </c>
      <c r="C47" s="96">
        <v>60</v>
      </c>
      <c r="D47" s="96">
        <v>37</v>
      </c>
      <c r="E47" s="96">
        <v>25</v>
      </c>
      <c r="F47" s="97">
        <f t="shared" si="6"/>
        <v>62</v>
      </c>
      <c r="G47" s="61" t="s">
        <v>4</v>
      </c>
      <c r="H47" s="72">
        <f>F47-'９月'!F47</f>
        <v>69</v>
      </c>
      <c r="I47" s="60" t="s">
        <v>5</v>
      </c>
      <c r="J47" s="34" t="str">
        <f t="shared" si="5"/>
        <v>↑</v>
      </c>
      <c r="L47" s="173"/>
      <c r="M47" s="175">
        <f>M46+N46</f>
        <v>378</v>
      </c>
      <c r="N47" s="176"/>
      <c r="O47" s="31" t="s">
        <v>4</v>
      </c>
      <c r="P47" s="109"/>
      <c r="Q47" s="50" t="s">
        <v>5</v>
      </c>
      <c r="T47" s="216"/>
      <c r="U47" s="216"/>
      <c r="V47" s="216"/>
      <c r="W47" s="216"/>
      <c r="X47" s="216"/>
      <c r="Y47" s="216"/>
      <c r="Z47" s="216"/>
      <c r="AA47" s="216"/>
    </row>
    <row r="48" spans="12:27" ht="15" customHeight="1">
      <c r="L48" s="169" t="s">
        <v>133</v>
      </c>
      <c r="M48" s="105">
        <v>111</v>
      </c>
      <c r="N48" s="107">
        <v>97</v>
      </c>
      <c r="O48" s="58"/>
      <c r="P48" s="110">
        <v>62</v>
      </c>
      <c r="Q48" s="56"/>
      <c r="T48" s="216"/>
      <c r="U48" s="216"/>
      <c r="V48" s="216"/>
      <c r="W48" s="216"/>
      <c r="X48" s="216"/>
      <c r="Y48" s="216"/>
      <c r="Z48" s="216"/>
      <c r="AA48" s="216"/>
    </row>
    <row r="49" spans="12:27" ht="15" customHeight="1">
      <c r="L49" s="173"/>
      <c r="M49" s="175">
        <f>M48+N48</f>
        <v>208</v>
      </c>
      <c r="N49" s="176"/>
      <c r="O49" s="31" t="s">
        <v>4</v>
      </c>
      <c r="P49" s="109"/>
      <c r="Q49" s="50" t="s">
        <v>5</v>
      </c>
      <c r="T49" s="216"/>
      <c r="U49" s="216"/>
      <c r="V49" s="216"/>
      <c r="W49" s="216"/>
      <c r="X49" s="216"/>
      <c r="Y49" s="216"/>
      <c r="Z49" s="216"/>
      <c r="AA49" s="216"/>
    </row>
    <row r="50" spans="12:27" ht="15" customHeight="1">
      <c r="L50" s="169" t="s">
        <v>135</v>
      </c>
      <c r="M50" s="105">
        <v>403</v>
      </c>
      <c r="N50" s="107">
        <v>377</v>
      </c>
      <c r="O50" s="58"/>
      <c r="P50" s="110">
        <v>220</v>
      </c>
      <c r="Q50" s="56"/>
      <c r="T50" s="216"/>
      <c r="U50" s="216"/>
      <c r="V50" s="216"/>
      <c r="W50" s="216"/>
      <c r="X50" s="216"/>
      <c r="Y50" s="216"/>
      <c r="Z50" s="216"/>
      <c r="AA50" s="216"/>
    </row>
    <row r="51" spans="12:17" ht="15" customHeight="1">
      <c r="L51" s="173"/>
      <c r="M51" s="175">
        <f>M50+N50</f>
        <v>780</v>
      </c>
      <c r="N51" s="176"/>
      <c r="O51" s="31" t="s">
        <v>4</v>
      </c>
      <c r="P51" s="109"/>
      <c r="Q51" s="50" t="s">
        <v>5</v>
      </c>
    </row>
    <row r="52" spans="12:17" ht="15" customHeight="1">
      <c r="L52" s="169" t="s">
        <v>134</v>
      </c>
      <c r="M52" s="98">
        <f>SUM(M6,M8,M10,M12,M14,M16,M18,M20,M22,M24,M26,M28,M30,M32,M34,M36,M38,M40,M42,M44,M46,M48,M50)</f>
        <v>21526</v>
      </c>
      <c r="N52" s="99">
        <f>SUM(N6,N8,N10,N12,N14,N16,N18,N20,N22,N24,N26,N28,N30,N32,N34,N36,N38,N40,N42,N44,N46,N48,N50)</f>
        <v>20766</v>
      </c>
      <c r="O52" s="58"/>
      <c r="P52" s="147">
        <f>SUM(P6,P8,P10,P12,P14,P16,P18,P20,P22,P24,P26,P28,P30,P32,P34,P36,P38,P40,P42,P44,P46,P48,P50)</f>
        <v>16198</v>
      </c>
      <c r="Q52" s="56"/>
    </row>
    <row r="53" spans="12:17" ht="15" customHeight="1" thickBot="1">
      <c r="L53" s="170"/>
      <c r="M53" s="171">
        <f>M52+N52</f>
        <v>42292</v>
      </c>
      <c r="N53" s="172"/>
      <c r="O53" s="62" t="s">
        <v>4</v>
      </c>
      <c r="P53" s="101"/>
      <c r="Q53" s="42" t="s">
        <v>5</v>
      </c>
    </row>
  </sheetData>
  <sheetProtection/>
  <mergeCells count="144"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  <mergeCell ref="D3:F3"/>
    <mergeCell ref="D4:F4"/>
    <mergeCell ref="D5:F5"/>
    <mergeCell ref="D6:F6"/>
    <mergeCell ref="L4:L5"/>
    <mergeCell ref="D16:F16"/>
    <mergeCell ref="L14:L1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25:N25"/>
    <mergeCell ref="M27:N27"/>
    <mergeCell ref="L24:L25"/>
    <mergeCell ref="L26:L27"/>
    <mergeCell ref="M29:N29"/>
    <mergeCell ref="M31:N31"/>
    <mergeCell ref="L28:L29"/>
    <mergeCell ref="L30:L31"/>
    <mergeCell ref="M17:N17"/>
    <mergeCell ref="M19:N19"/>
    <mergeCell ref="L16:L17"/>
    <mergeCell ref="L18:L19"/>
    <mergeCell ref="M21:N21"/>
    <mergeCell ref="M23:N23"/>
    <mergeCell ref="L20:L21"/>
    <mergeCell ref="L22:L23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S11:S12"/>
    <mergeCell ref="T12:U12"/>
    <mergeCell ref="W12:X12"/>
    <mergeCell ref="Z12:AA12"/>
    <mergeCell ref="S9:S10"/>
    <mergeCell ref="T10:U10"/>
    <mergeCell ref="W10:X10"/>
    <mergeCell ref="Z10:AA10"/>
    <mergeCell ref="S15:S16"/>
    <mergeCell ref="T16:U16"/>
    <mergeCell ref="W16:X16"/>
    <mergeCell ref="Z16:AA16"/>
    <mergeCell ref="S13:S14"/>
    <mergeCell ref="T14:U14"/>
    <mergeCell ref="W14:X14"/>
    <mergeCell ref="Z14:AA14"/>
    <mergeCell ref="S19:S20"/>
    <mergeCell ref="T20:U20"/>
    <mergeCell ref="W20:X20"/>
    <mergeCell ref="Z20:AA20"/>
    <mergeCell ref="S17:S18"/>
    <mergeCell ref="T18:U18"/>
    <mergeCell ref="W18:X18"/>
    <mergeCell ref="Z18:AA18"/>
    <mergeCell ref="S23:S24"/>
    <mergeCell ref="T24:U24"/>
    <mergeCell ref="W24:X24"/>
    <mergeCell ref="Z24:AA24"/>
    <mergeCell ref="S21:S22"/>
    <mergeCell ref="T22:U22"/>
    <mergeCell ref="W22:X22"/>
    <mergeCell ref="Z22:AA22"/>
    <mergeCell ref="S27:S28"/>
    <mergeCell ref="T28:U28"/>
    <mergeCell ref="W28:X28"/>
    <mergeCell ref="Z28:AA28"/>
    <mergeCell ref="S25:S26"/>
    <mergeCell ref="T26:U26"/>
    <mergeCell ref="W26:X26"/>
    <mergeCell ref="Z26:AA26"/>
    <mergeCell ref="S31:S32"/>
    <mergeCell ref="T32:U32"/>
    <mergeCell ref="W32:X32"/>
    <mergeCell ref="Z32:AA32"/>
    <mergeCell ref="S29:S30"/>
    <mergeCell ref="T30:U30"/>
    <mergeCell ref="W30:X30"/>
    <mergeCell ref="Z30:AA30"/>
    <mergeCell ref="S35:S36"/>
    <mergeCell ref="T36:U36"/>
    <mergeCell ref="W36:X36"/>
    <mergeCell ref="Z36:AA36"/>
    <mergeCell ref="S33:S34"/>
    <mergeCell ref="T34:U34"/>
    <mergeCell ref="W34:X34"/>
    <mergeCell ref="Z34:AA34"/>
    <mergeCell ref="S39:S40"/>
    <mergeCell ref="T40:U40"/>
    <mergeCell ref="W40:X40"/>
    <mergeCell ref="Z40:AA40"/>
    <mergeCell ref="S37:S38"/>
    <mergeCell ref="T38:U38"/>
    <mergeCell ref="W38:X38"/>
    <mergeCell ref="Z38:AA38"/>
    <mergeCell ref="T46:AA50"/>
    <mergeCell ref="S43:S44"/>
    <mergeCell ref="T44:U44"/>
    <mergeCell ref="W44:X44"/>
    <mergeCell ref="Z44:AA44"/>
    <mergeCell ref="S41:S42"/>
    <mergeCell ref="T42:U42"/>
    <mergeCell ref="W42:X42"/>
    <mergeCell ref="Z42:AA4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鈴木 里佳子</cp:lastModifiedBy>
  <cp:lastPrinted>2020-02-04T09:37:34Z</cp:lastPrinted>
  <dcterms:created xsi:type="dcterms:W3CDTF">1998-05-19T00:01:10Z</dcterms:created>
  <dcterms:modified xsi:type="dcterms:W3CDTF">2020-03-05T04:56:20Z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