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70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R2.4.1)" sheetId="15" r:id="rId15"/>
    <sheet name="ピラミッド(R2.10.1) " sheetId="16" r:id="rId16"/>
  </sheets>
  <externalReferences>
    <externalReference r:id="rId19"/>
  </externalReference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'ピラミッド(R2.10.1) '!$A$1:$M$120</definedName>
    <definedName name="_xlnm.Print_Area" localSheetId="14">'ピラミッド(R2.4.1)'!$A$1:$M$120</definedName>
    <definedName name="_xlnm.Print_Area" localSheetId="1">'前年度末'!$A$1:$Q$54</definedName>
    <definedName name="女" localSheetId="15">'ピラミッド(R2.10.1) '!$S$14:$T$53</definedName>
    <definedName name="女">'ピラミッド(R2.4.1)'!$S$14:$T$53</definedName>
    <definedName name="女人数" localSheetId="15">'ピラミッド(R2.10.1) '!$H$14:$H$118</definedName>
    <definedName name="女人数">'ピラミッド(R2.4.1)'!$H$14:$H$118</definedName>
    <definedName name="男" localSheetId="15">'ピラミッド(R2.10.1) '!$P$14:$Q$53</definedName>
    <definedName name="男">'ピラミッド(R2.4.1)'!$P$14:$Q$53</definedName>
    <definedName name="男人数" localSheetId="15">'ピラミッド(R2.10.1) '!$F$11:$F$118</definedName>
    <definedName name="男人数">'ピラミッド(R2.4.1)'!$F$14:$F$118</definedName>
    <definedName name="年齢" localSheetId="15">'ピラミッド(R2.10.1) '!$G$14:$G$118</definedName>
    <definedName name="年齢">'ピラミッド(R2.4.1)'!$G$14:$G$118</definedName>
  </definedNames>
  <calcPr fullCalcOnLoad="1"/>
</workbook>
</file>

<file path=xl/sharedStrings.xml><?xml version="1.0" encoding="utf-8"?>
<sst xmlns="http://schemas.openxmlformats.org/spreadsheetml/2006/main" count="3337" uniqueCount="308">
  <si>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</si>
  <si>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</si>
  <si>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</si>
  <si>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</si>
  <si>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</si>
  <si>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</si>
  <si>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</si>
  <si>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</si>
  <si>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</si>
  <si>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</si>
  <si>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</si>
  <si>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</si>
  <si>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</si>
  <si>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</si>
  <si>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</si>
  <si>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</si>
  <si>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</si>
  <si>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</si>
  <si>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</si>
  <si>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</si>
  <si>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</si>
  <si>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</si>
  <si>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</si>
  <si>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</si>
  <si>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</si>
  <si>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</si>
  <si>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</si>
  <si>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</si>
  <si>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</si>
  <si>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</si>
  <si>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</si>
  <si>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</si>
  <si>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</si>
  <si>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</si>
  <si>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</si>
  <si>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</si>
  <si>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</si>
  <si>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</si>
  <si>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</si>
  <si>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</si>
  <si>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</si>
  <si>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</si>
  <si>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</si>
  <si>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</si>
  <si>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</si>
  <si>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</si>
  <si>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</si>
  <si>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</si>
  <si>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</si>
  <si>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</si>
  <si>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</si>
  <si>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</si>
  <si>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</si>
  <si>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</si>
  <si>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</si>
  <si>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</si>
  <si>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</si>
  <si>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</si>
  <si>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</si>
  <si>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</si>
  <si>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</si>
  <si>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</si>
  <si>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</si>
  <si>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</si>
  <si>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</si>
  <si>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</si>
  <si>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</si>
  <si>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</si>
  <si>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</si>
  <si>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</si>
  <si>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</si>
  <si>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</si>
  <si>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</si>
  <si>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</si>
  <si>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</si>
  <si>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</si>
  <si>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</si>
  <si>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</si>
  <si>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</si>
  <si>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</si>
  <si>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</si>
  <si>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</si>
  <si>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</si>
  <si>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</si>
  <si>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</si>
  <si>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</si>
  <si>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</si>
  <si>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</si>
  <si>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</si>
  <si>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</si>
  <si>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</si>
  <si>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</si>
  <si>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</si>
  <si>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</si>
  <si>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</si>
  <si>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</si>
  <si>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</si>
  <si>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</si>
  <si>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</si>
  <si>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</si>
  <si>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</si>
  <si>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</si>
  <si>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</si>
  <si>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</si>
  <si>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</si>
  <si>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(</t>
  </si>
  <si>
    <t>)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</si>
  <si>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</si>
  <si>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</si>
  <si>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</si>
  <si>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</si>
  <si>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</si>
  <si>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</si>
  <si>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</si>
  <si>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</si>
  <si>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</si>
  <si>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</si>
  <si>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</si>
  <si>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</si>
  <si>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</si>
  <si>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</si>
  <si>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</si>
  <si>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</si>
  <si>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</si>
  <si>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</si>
  <si>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</si>
  <si>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</si>
  <si>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</si>
  <si>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</si>
  <si>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</si>
  <si>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</si>
  <si>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</si>
  <si>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</si>
  <si>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</si>
  <si>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</si>
  <si>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</si>
  <si>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</si>
  <si>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</si>
  <si>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</si>
  <si>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</si>
  <si>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</si>
  <si>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</si>
  <si>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</si>
  <si>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</si>
  <si>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</si>
  <si>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</si>
  <si>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</si>
  <si>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</si>
  <si>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</si>
  <si>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</si>
  <si>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</si>
  <si>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</si>
  <si>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</si>
  <si>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</si>
  <si>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</si>
  <si>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</si>
  <si>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</si>
  <si>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</si>
  <si>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</si>
  <si>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</si>
  <si>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</si>
  <si>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</si>
  <si>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</si>
  <si>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</si>
  <si>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</si>
  <si>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</si>
  <si>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</si>
  <si>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</si>
  <si>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</si>
  <si>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</si>
  <si>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</si>
  <si>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</si>
  <si>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</si>
  <si>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</si>
  <si>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</si>
  <si>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</si>
  <si>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</si>
  <si>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</si>
  <si>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</si>
  <si>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</si>
  <si>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</si>
  <si>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</si>
  <si>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</si>
  <si>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</si>
  <si>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</si>
  <si>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</si>
  <si>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</si>
  <si>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</si>
  <si>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</si>
  <si>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</si>
  <si>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</si>
  <si>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</si>
  <si>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</si>
  <si>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</si>
  <si>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</si>
  <si>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</si>
  <si>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</si>
  <si>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</si>
  <si>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</si>
  <si>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</si>
  <si>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</si>
  <si>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</si>
  <si>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</si>
  <si>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</si>
  <si>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</si>
  <si>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</si>
  <si>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</si>
  <si>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</si>
  <si>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</si>
  <si>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</si>
  <si>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</si>
  <si>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</si>
  <si>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</si>
  <si>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</si>
  <si>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</si>
  <si>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</si>
  <si>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</si>
  <si>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</si>
  <si>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</si>
  <si>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</si>
  <si>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</si>
  <si>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</si>
  <si>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</si>
  <si>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</si>
  <si>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</si>
  <si>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</si>
  <si>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</si>
  <si>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</si>
  <si>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</si>
  <si>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</si>
  <si>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</si>
  <si>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</si>
  <si>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</si>
  <si>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</si>
  <si>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</si>
  <si>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</si>
  <si>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</si>
  <si>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</si>
  <si>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</si>
  <si>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</si>
  <si>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</si>
  <si>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</si>
  <si>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</si>
  <si>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</si>
  <si>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日本人</t>
  </si>
  <si>
    <t>外国人</t>
  </si>
  <si>
    <t>他増</t>
  </si>
  <si>
    <t>出生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</si>
  <si>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</si>
  <si>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</si>
  <si>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</si>
  <si>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</si>
  <si>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</si>
  <si>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</si>
  <si>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</si>
  <si>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</si>
  <si>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</si>
  <si>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</si>
  <si>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</si>
  <si>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</si>
  <si>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</si>
  <si>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</si>
  <si>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</si>
  <si>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</si>
  <si>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</si>
  <si>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</si>
  <si>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)</t>
  </si>
  <si>
    <t>【男】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</si>
  <si>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</si>
  <si>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【女】</t>
  </si>
  <si>
    <t>前月比</t>
  </si>
  <si>
    <t>前月中異動内容</t>
  </si>
  <si>
    <t>町全体</t>
  </si>
  <si>
    <t>世帯</t>
  </si>
  <si>
    <t>計</t>
  </si>
  <si>
    <t>死亡</t>
  </si>
  <si>
    <t>転入</t>
  </si>
  <si>
    <t>転出</t>
  </si>
  <si>
    <t>他減</t>
  </si>
  <si>
    <t>増減</t>
  </si>
  <si>
    <t>世帯数</t>
  </si>
  <si>
    <t>)</t>
  </si>
  <si>
    <t>(</t>
  </si>
  <si>
    <t>)</t>
  </si>
  <si>
    <t>(</t>
  </si>
  <si>
    <t>)</t>
  </si>
  <si>
    <t>)</t>
  </si>
  <si>
    <t>(</t>
  </si>
  <si>
    <t>(</t>
  </si>
  <si>
    <t>)</t>
  </si>
  <si>
    <t>(</t>
  </si>
  <si>
    <t>)</t>
  </si>
  <si>
    <t>(</t>
  </si>
  <si>
    <t>)</t>
  </si>
  <si>
    <t>(</t>
  </si>
  <si>
    <t>)</t>
  </si>
  <si>
    <t>(</t>
  </si>
  <si>
    <t>(</t>
  </si>
  <si>
    <t>)</t>
  </si>
  <si>
    <t>(</t>
  </si>
  <si>
    <t>)</t>
  </si>
  <si>
    <t>(</t>
  </si>
  <si>
    <t>)</t>
  </si>
  <si>
    <t>(</t>
  </si>
  <si>
    <t>(</t>
  </si>
  <si>
    <t>)</t>
  </si>
  <si>
    <t>目次</t>
  </si>
  <si>
    <t>令和２年３月１日の人口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</si>
</sst>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  <numFmt numFmtId="183" formatCode="&quot;令和&quot;0&quot;年度月別人口動向&quot;"/>
  </numFmts>
  <fonts count="53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17" fillId="0" borderId="60" xfId="0" applyNumberFormat="1" applyFont="1" applyBorder="1" applyAlignment="1" applyProtection="1" quotePrefix="1">
      <alignment horizontal="center" vertical="center"/>
      <protection locked="0"/>
    </xf>
    <xf numFmtId="3" fontId="17" fillId="0" borderId="60" xfId="0" applyNumberFormat="1" applyFont="1" applyBorder="1" applyAlignment="1" quotePrefix="1">
      <alignment horizontal="center" vertical="center"/>
    </xf>
    <xf numFmtId="3" fontId="18" fillId="0" borderId="60" xfId="0" applyNumberFormat="1" applyFont="1" applyBorder="1" applyAlignment="1" quotePrefix="1">
      <alignment horizontal="center" vertical="center"/>
    </xf>
    <xf numFmtId="3" fontId="0" fillId="0" borderId="53" xfId="49" applyNumberFormat="1" applyFont="1" applyBorder="1" applyAlignment="1">
      <alignment vertical="center"/>
    </xf>
    <xf numFmtId="38" fontId="0" fillId="0" borderId="48" xfId="51" applyFont="1" applyBorder="1" applyAlignment="1">
      <alignment vertical="center"/>
    </xf>
    <xf numFmtId="38" fontId="0" fillId="0" borderId="55" xfId="51" applyFont="1" applyBorder="1" applyAlignment="1">
      <alignment vertical="center"/>
    </xf>
    <xf numFmtId="38" fontId="0" fillId="0" borderId="53" xfId="51" applyFont="1" applyBorder="1" applyAlignment="1">
      <alignment vertical="center"/>
    </xf>
    <xf numFmtId="38" fontId="0" fillId="0" borderId="52" xfId="51" applyFont="1" applyBorder="1" applyAlignment="1">
      <alignment horizontal="centerContinuous" vertical="center"/>
    </xf>
    <xf numFmtId="38" fontId="0" fillId="0" borderId="0" xfId="51" applyFont="1" applyAlignment="1">
      <alignment vertical="center"/>
    </xf>
    <xf numFmtId="38" fontId="0" fillId="0" borderId="54" xfId="51" applyFont="1" applyBorder="1" applyAlignment="1">
      <alignment horizontal="right" vertical="center"/>
    </xf>
    <xf numFmtId="38" fontId="0" fillId="0" borderId="41" xfId="51" applyFont="1" applyBorder="1" applyAlignment="1">
      <alignment horizontal="right" vertical="center"/>
    </xf>
    <xf numFmtId="38" fontId="0" fillId="0" borderId="53" xfId="51" applyFont="1" applyBorder="1" applyAlignment="1">
      <alignment horizontal="right" vertical="center"/>
    </xf>
    <xf numFmtId="38" fontId="0" fillId="0" borderId="52" xfId="51" applyFont="1" applyBorder="1" applyAlignment="1">
      <alignment horizontal="right" vertical="center"/>
    </xf>
    <xf numFmtId="38" fontId="0" fillId="0" borderId="0" xfId="51" applyFont="1" applyAlignment="1">
      <alignment horizontal="centerContinuous" vertical="center"/>
    </xf>
    <xf numFmtId="181" fontId="0" fillId="0" borderId="0" xfId="51" applyNumberFormat="1" applyFont="1" applyAlignment="1">
      <alignment vertical="center"/>
    </xf>
    <xf numFmtId="38" fontId="0" fillId="0" borderId="0" xfId="51" applyFont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3" borderId="74" xfId="0" applyFill="1" applyBorder="1" applyAlignment="1" applyProtection="1">
      <alignment horizontal="center" vertical="center"/>
      <protection locked="0"/>
    </xf>
    <xf numFmtId="0" fontId="0" fillId="33" borderId="75" xfId="0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76" xfId="0" applyFill="1" applyBorder="1" applyAlignment="1">
      <alignment horizontal="distributed" vertical="center"/>
    </xf>
    <xf numFmtId="3" fontId="0" fillId="0" borderId="77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3" borderId="22" xfId="0" applyFill="1" applyBorder="1" applyAlignment="1">
      <alignment horizontal="distributed" vertical="center"/>
    </xf>
    <xf numFmtId="3" fontId="0" fillId="0" borderId="79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39" xfId="51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51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2" fillId="0" borderId="37" xfId="51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6" xfId="0" applyBorder="1" applyAlignment="1">
      <alignment horizontal="distributed" vertical="center"/>
    </xf>
    <xf numFmtId="0" fontId="0" fillId="0" borderId="0" xfId="0" applyAlignment="1">
      <alignment horizontal="left" vertical="center" wrapText="1"/>
    </xf>
    <xf numFmtId="3" fontId="0" fillId="0" borderId="39" xfId="49" applyNumberFormat="1" applyFont="1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3" fontId="2" fillId="0" borderId="37" xfId="49" applyNumberFormat="1" applyFont="1" applyBorder="1" applyAlignment="1">
      <alignment vertical="center"/>
    </xf>
    <xf numFmtId="3" fontId="0" fillId="0" borderId="29" xfId="0" applyNumberFormat="1" applyBorder="1" applyAlignment="1" quotePrefix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3" fontId="2" fillId="0" borderId="52" xfId="49" applyNumberFormat="1" applyFont="1" applyBorder="1" applyAlignment="1">
      <alignment vertical="center"/>
    </xf>
    <xf numFmtId="3" fontId="2" fillId="0" borderId="62" xfId="49" applyNumberFormat="1" applyFont="1" applyBorder="1" applyAlignment="1">
      <alignment vertical="center"/>
    </xf>
    <xf numFmtId="3" fontId="0" fillId="0" borderId="53" xfId="49" applyNumberFormat="1" applyFont="1" applyBorder="1" applyAlignment="1">
      <alignment vertical="center"/>
    </xf>
    <xf numFmtId="3" fontId="0" fillId="0" borderId="64" xfId="49" applyNumberFormat="1" applyFont="1" applyBorder="1" applyAlignment="1">
      <alignment vertical="center"/>
    </xf>
    <xf numFmtId="3" fontId="2" fillId="0" borderId="54" xfId="49" applyNumberFormat="1" applyFont="1" applyBorder="1" applyAlignment="1">
      <alignment vertical="center"/>
    </xf>
    <xf numFmtId="3" fontId="2" fillId="0" borderId="66" xfId="49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2" fillId="0" borderId="39" xfId="49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458200" y="695325"/>
          <a:ext cx="847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9;&#65297;&#24180;&#24230;&#20154;&#21475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前年度末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ピラミッド(H31.4.1)"/>
      <sheetName val="ピラミッド(Ｒ1.10.1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tabSelected="1" zoomScalePageLayoutView="0" workbookViewId="0" topLeftCell="A1">
      <selection activeCell="B3" sqref="B3:H3"/>
    </sheetView>
  </sheetViews>
  <sheetFormatPr defaultColWidth="8.59765625" defaultRowHeight="19.5" customHeight="1"/>
  <cols>
    <col min="1" max="1" width="4.59765625" style="34" customWidth="1"/>
    <col min="2" max="4" width="8.59765625" style="34" customWidth="1"/>
    <col min="5" max="5" width="18" style="34" customWidth="1"/>
    <col min="6" max="16384" width="8.59765625" style="34" customWidth="1"/>
  </cols>
  <sheetData>
    <row r="1" ht="19.5" customHeight="1" thickBot="1"/>
    <row r="2" spans="2:8" ht="19.5" customHeight="1">
      <c r="B2" s="35"/>
      <c r="C2" s="36"/>
      <c r="D2" s="36"/>
      <c r="E2" s="36"/>
      <c r="F2" s="36"/>
      <c r="G2" s="36"/>
      <c r="H2" s="37"/>
    </row>
    <row r="3" spans="2:8" ht="34.5" customHeight="1">
      <c r="B3" s="174">
        <v>2</v>
      </c>
      <c r="C3" s="175"/>
      <c r="D3" s="175"/>
      <c r="E3" s="175"/>
      <c r="F3" s="175"/>
      <c r="G3" s="175"/>
      <c r="H3" s="176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8"/>
      <c r="C5" s="33"/>
      <c r="D5" s="39"/>
      <c r="E5" s="43" t="s">
        <v>148</v>
      </c>
      <c r="F5" s="33"/>
      <c r="G5" s="33"/>
      <c r="H5" s="40"/>
    </row>
    <row r="6" spans="2:8" ht="19.5" customHeight="1">
      <c r="B6" s="38"/>
      <c r="C6" s="33"/>
      <c r="D6" s="43" t="s">
        <v>136</v>
      </c>
      <c r="E6" s="39"/>
      <c r="F6" s="43" t="s">
        <v>145</v>
      </c>
      <c r="G6" s="33"/>
      <c r="H6" s="40"/>
    </row>
    <row r="7" spans="2:8" ht="19.5" customHeight="1">
      <c r="B7" s="38"/>
      <c r="C7" s="33"/>
      <c r="D7" s="43" t="s">
        <v>137</v>
      </c>
      <c r="E7" s="39"/>
      <c r="F7" s="43" t="s">
        <v>146</v>
      </c>
      <c r="G7" s="33"/>
      <c r="H7" s="40"/>
    </row>
    <row r="8" spans="2:8" ht="19.5" customHeight="1">
      <c r="B8" s="38"/>
      <c r="C8" s="33"/>
      <c r="D8" s="43" t="s">
        <v>138</v>
      </c>
      <c r="E8" s="39"/>
      <c r="F8" s="43" t="s">
        <v>147</v>
      </c>
      <c r="G8" s="33"/>
      <c r="H8" s="40"/>
    </row>
    <row r="9" spans="2:8" ht="19.5" customHeight="1">
      <c r="B9" s="38"/>
      <c r="C9" s="33"/>
      <c r="D9" s="43" t="s">
        <v>139</v>
      </c>
      <c r="E9" s="39"/>
      <c r="F9" s="43" t="s">
        <v>142</v>
      </c>
      <c r="G9" s="33"/>
      <c r="H9" s="40"/>
    </row>
    <row r="10" spans="2:8" ht="19.5" customHeight="1">
      <c r="B10" s="38"/>
      <c r="C10" s="33"/>
      <c r="D10" s="43" t="s">
        <v>140</v>
      </c>
      <c r="E10" s="39"/>
      <c r="F10" s="43" t="s">
        <v>143</v>
      </c>
      <c r="G10" s="33"/>
      <c r="H10" s="40"/>
    </row>
    <row r="11" spans="2:8" ht="19.5" customHeight="1">
      <c r="B11" s="38"/>
      <c r="C11" s="33"/>
      <c r="D11" s="43" t="s">
        <v>141</v>
      </c>
      <c r="E11" s="39"/>
      <c r="F11" s="43" t="s">
        <v>144</v>
      </c>
      <c r="G11" s="33"/>
      <c r="H11" s="40"/>
    </row>
    <row r="12" spans="2:8" ht="19.5" customHeight="1">
      <c r="B12" s="38"/>
      <c r="C12" s="39"/>
      <c r="E12" s="43" t="s">
        <v>149</v>
      </c>
      <c r="F12" s="39"/>
      <c r="G12" s="33"/>
      <c r="H12" s="40"/>
    </row>
    <row r="13" spans="2:8" ht="19.5" customHeight="1">
      <c r="B13" s="38"/>
      <c r="D13" s="39"/>
      <c r="E13" s="33"/>
      <c r="F13" s="33"/>
      <c r="G13" s="33"/>
      <c r="H13" s="40"/>
    </row>
    <row r="14" spans="2:8" ht="19.5" customHeight="1" thickBot="1">
      <c r="B14" s="41"/>
      <c r="C14" s="32"/>
      <c r="D14" s="32"/>
      <c r="E14" s="32"/>
      <c r="F14" s="32"/>
      <c r="G14" s="32"/>
      <c r="H14" s="42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1">
      <selection activeCell="D45" sqref="D45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"令和２年１１月１日の人口"</f>
        <v>令和２年１１月１日の人口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42501</v>
      </c>
      <c r="E3" s="205"/>
      <c r="F3" s="206"/>
      <c r="G3" s="45" t="s">
        <v>4</v>
      </c>
      <c r="H3" s="66">
        <f>D3-'１０月'!D3</f>
        <v>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21588</v>
      </c>
      <c r="E4" s="195"/>
      <c r="F4" s="196"/>
      <c r="G4" s="47" t="s">
        <v>4</v>
      </c>
      <c r="H4" s="67">
        <f>D4-'１０月'!D4</f>
        <v>23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20913</v>
      </c>
      <c r="E5" s="195"/>
      <c r="F5" s="196"/>
      <c r="G5" s="49" t="s">
        <v>4</v>
      </c>
      <c r="H5" s="69">
        <f>D5-'１０月'!D5</f>
        <v>-19</v>
      </c>
      <c r="I5" s="50" t="s">
        <v>5</v>
      </c>
      <c r="J5" s="34" t="str">
        <f>IF(H5=0,"",IF(H5&gt;0,"↑","↓"))</f>
        <v>↓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16430</v>
      </c>
      <c r="E6" s="198"/>
      <c r="F6" s="199"/>
      <c r="G6" s="53" t="s">
        <v>4</v>
      </c>
      <c r="H6" s="70">
        <f>D6-'１０月'!D6</f>
        <v>18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140</v>
      </c>
      <c r="N6" s="106">
        <v>132</v>
      </c>
      <c r="O6" s="30"/>
      <c r="P6" s="108">
        <v>86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272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140</v>
      </c>
      <c r="U7" s="106">
        <v>131</v>
      </c>
      <c r="V7" s="108">
        <v>86</v>
      </c>
      <c r="W7" s="105">
        <v>0</v>
      </c>
      <c r="X7" s="106">
        <v>1</v>
      </c>
      <c r="Y7" s="110">
        <v>1</v>
      </c>
      <c r="Z7" s="105">
        <f>T7+W7</f>
        <v>140</v>
      </c>
      <c r="AA7" s="106">
        <f>U7+X7</f>
        <v>132</v>
      </c>
      <c r="AB7" s="140">
        <v>86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170</v>
      </c>
      <c r="N8" s="107">
        <v>167</v>
      </c>
      <c r="O8" s="58"/>
      <c r="P8" s="110">
        <v>116</v>
      </c>
      <c r="Q8" s="56"/>
      <c r="S8" s="182"/>
      <c r="T8" s="183">
        <f>T7+U7</f>
        <v>271</v>
      </c>
      <c r="U8" s="184"/>
      <c r="V8" s="109"/>
      <c r="W8" s="183">
        <f>W7+X7</f>
        <v>1</v>
      </c>
      <c r="X8" s="184"/>
      <c r="Y8" s="109"/>
      <c r="Z8" s="183">
        <f>SUM(Z7:AA7)</f>
        <v>272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41193</v>
      </c>
      <c r="E9" s="205"/>
      <c r="F9" s="206"/>
      <c r="G9" s="45" t="s">
        <v>4</v>
      </c>
      <c r="H9" s="66">
        <f>D9-'１０月'!D9</f>
        <v>-8</v>
      </c>
      <c r="I9" s="46" t="s">
        <v>5</v>
      </c>
      <c r="J9" s="34" t="str">
        <f>IF(H9=0,"",IF(H9&gt;0,"↑","↓"))</f>
        <v>↓</v>
      </c>
      <c r="L9" s="203"/>
      <c r="M9" s="183">
        <f>M8+N8</f>
        <v>337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20895</v>
      </c>
      <c r="E10" s="195"/>
      <c r="F10" s="196"/>
      <c r="G10" s="47" t="s">
        <v>4</v>
      </c>
      <c r="H10" s="67">
        <f>D10-'１０月'!D10</f>
        <v>10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1570</v>
      </c>
      <c r="N10" s="107">
        <v>1529</v>
      </c>
      <c r="O10" s="58"/>
      <c r="P10" s="110">
        <v>1168</v>
      </c>
      <c r="Q10" s="56"/>
      <c r="S10" s="182"/>
      <c r="T10" s="183">
        <f>T9+U9</f>
        <v>337</v>
      </c>
      <c r="U10" s="184"/>
      <c r="V10" s="109"/>
      <c r="W10" s="183">
        <f>W9+X9</f>
        <v>0</v>
      </c>
      <c r="X10" s="184"/>
      <c r="Y10" s="109"/>
      <c r="Z10" s="183">
        <f>SUM(Z9:AA9)</f>
        <v>337</v>
      </c>
      <c r="AA10" s="184"/>
      <c r="AB10" s="141"/>
    </row>
    <row r="11" spans="2:28" ht="15" customHeight="1">
      <c r="B11" s="112" t="s">
        <v>2</v>
      </c>
      <c r="C11" s="113"/>
      <c r="D11" s="209">
        <v>20298</v>
      </c>
      <c r="E11" s="195"/>
      <c r="F11" s="196"/>
      <c r="G11" s="47" t="s">
        <v>4</v>
      </c>
      <c r="H11" s="69">
        <f>D11-'１０月'!D11</f>
        <v>-18</v>
      </c>
      <c r="I11" s="48" t="s">
        <v>5</v>
      </c>
      <c r="J11" s="34" t="str">
        <f>IF(H11=0,"",IF(H11&gt;0,"↑","↓"))</f>
        <v>↓</v>
      </c>
      <c r="L11" s="203"/>
      <c r="M11" s="183">
        <f>M10+N10</f>
        <v>3099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1533</v>
      </c>
      <c r="U11" s="107">
        <v>1512</v>
      </c>
      <c r="V11" s="110">
        <v>1130</v>
      </c>
      <c r="W11" s="105">
        <v>37</v>
      </c>
      <c r="X11" s="107">
        <v>17</v>
      </c>
      <c r="Y11" s="110">
        <v>46</v>
      </c>
      <c r="Z11" s="105">
        <f>T11+W11</f>
        <v>1570</v>
      </c>
      <c r="AA11" s="107">
        <f>U11+X11</f>
        <v>1529</v>
      </c>
      <c r="AB11" s="142">
        <v>1168</v>
      </c>
    </row>
    <row r="12" spans="2:28" ht="15" customHeight="1" thickBot="1">
      <c r="B12" s="114" t="s">
        <v>3</v>
      </c>
      <c r="C12" s="115"/>
      <c r="D12" s="210">
        <v>15586</v>
      </c>
      <c r="E12" s="198"/>
      <c r="F12" s="199"/>
      <c r="G12" s="53" t="s">
        <v>4</v>
      </c>
      <c r="H12" s="70">
        <f>D12-'１０月'!D12</f>
        <v>6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2450</v>
      </c>
      <c r="N12" s="107">
        <v>2362</v>
      </c>
      <c r="O12" s="58"/>
      <c r="P12" s="110">
        <v>1775</v>
      </c>
      <c r="Q12" s="56"/>
      <c r="S12" s="182"/>
      <c r="T12" s="183">
        <f>T11+U11</f>
        <v>3045</v>
      </c>
      <c r="U12" s="184"/>
      <c r="V12" s="109"/>
      <c r="W12" s="183">
        <f>W11+X11</f>
        <v>54</v>
      </c>
      <c r="X12" s="184"/>
      <c r="Y12" s="109"/>
      <c r="Z12" s="183">
        <f>SUM(Z11:AA11)</f>
        <v>3099</v>
      </c>
      <c r="AA12" s="184"/>
      <c r="AB12" s="141"/>
    </row>
    <row r="13" spans="6:28" ht="15" customHeight="1">
      <c r="F13" s="91"/>
      <c r="H13" s="64"/>
      <c r="L13" s="203"/>
      <c r="M13" s="183">
        <f>M12+N12</f>
        <v>4812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2437</v>
      </c>
      <c r="U13" s="107">
        <v>2341</v>
      </c>
      <c r="V13" s="110">
        <v>1758</v>
      </c>
      <c r="W13" s="105">
        <v>32</v>
      </c>
      <c r="X13" s="107">
        <v>39</v>
      </c>
      <c r="Y13" s="110">
        <v>52</v>
      </c>
      <c r="Z13" s="105">
        <f>T13+W13</f>
        <v>2469</v>
      </c>
      <c r="AA13" s="107">
        <f>U13+X13</f>
        <v>2380</v>
      </c>
      <c r="AB13" s="142">
        <v>1792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721</v>
      </c>
      <c r="N14" s="107">
        <v>731</v>
      </c>
      <c r="O14" s="58"/>
      <c r="P14" s="110">
        <v>572</v>
      </c>
      <c r="Q14" s="56"/>
      <c r="S14" s="182"/>
      <c r="T14" s="183">
        <f>T13+U13</f>
        <v>4778</v>
      </c>
      <c r="U14" s="184"/>
      <c r="V14" s="109"/>
      <c r="W14" s="183">
        <f>W13+X13</f>
        <v>71</v>
      </c>
      <c r="X14" s="184"/>
      <c r="Y14" s="109"/>
      <c r="Z14" s="183">
        <f>SUM(Z13:AA13)</f>
        <v>4849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1308</v>
      </c>
      <c r="E15" s="205"/>
      <c r="F15" s="206"/>
      <c r="G15" s="45" t="s">
        <v>4</v>
      </c>
      <c r="H15" s="66">
        <f>D15-'１０月'!D15</f>
        <v>12</v>
      </c>
      <c r="I15" s="46" t="s">
        <v>5</v>
      </c>
      <c r="J15" s="34" t="str">
        <f>IF(H15=0,"",IF(H15&gt;0,"↑","↓"))</f>
        <v>↑</v>
      </c>
      <c r="L15" s="203"/>
      <c r="M15" s="183">
        <f>M14+N14</f>
        <v>1452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456</v>
      </c>
      <c r="U15" s="107">
        <v>460</v>
      </c>
      <c r="V15" s="110">
        <v>359</v>
      </c>
      <c r="W15" s="105">
        <v>4</v>
      </c>
      <c r="X15" s="107">
        <v>4</v>
      </c>
      <c r="Y15" s="110">
        <v>5</v>
      </c>
      <c r="Z15" s="105">
        <f>T15+W15</f>
        <v>460</v>
      </c>
      <c r="AA15" s="107">
        <f>U15+X15</f>
        <v>464</v>
      </c>
      <c r="AB15" s="142">
        <v>361</v>
      </c>
    </row>
    <row r="16" spans="2:28" ht="15" customHeight="1">
      <c r="B16" s="112" t="s">
        <v>1</v>
      </c>
      <c r="C16" s="113"/>
      <c r="D16" s="209">
        <v>693</v>
      </c>
      <c r="E16" s="195"/>
      <c r="F16" s="196"/>
      <c r="G16" s="47" t="s">
        <v>4</v>
      </c>
      <c r="H16" s="67">
        <f>D16-'１０月'!D16</f>
        <v>13</v>
      </c>
      <c r="I16" s="48" t="s">
        <v>5</v>
      </c>
      <c r="J16" s="34" t="str">
        <f>IF(H16=0,"",IF(H16&gt;0,"↑","↓"))</f>
        <v>↑</v>
      </c>
      <c r="L16" s="202" t="s">
        <v>117</v>
      </c>
      <c r="M16" s="105">
        <v>2786</v>
      </c>
      <c r="N16" s="107">
        <v>2700</v>
      </c>
      <c r="O16" s="58"/>
      <c r="P16" s="110">
        <v>2150</v>
      </c>
      <c r="Q16" s="56"/>
      <c r="S16" s="182"/>
      <c r="T16" s="183">
        <f>T15+U15</f>
        <v>916</v>
      </c>
      <c r="U16" s="184"/>
      <c r="V16" s="109"/>
      <c r="W16" s="183">
        <f>W15+X15</f>
        <v>8</v>
      </c>
      <c r="X16" s="184"/>
      <c r="Y16" s="109"/>
      <c r="Z16" s="183">
        <f>SUM(Z15:AA15)</f>
        <v>924</v>
      </c>
      <c r="AA16" s="184"/>
      <c r="AB16" s="141"/>
    </row>
    <row r="17" spans="2:28" ht="15" customHeight="1">
      <c r="B17" s="112" t="s">
        <v>2</v>
      </c>
      <c r="C17" s="113"/>
      <c r="D17" s="209">
        <v>615</v>
      </c>
      <c r="E17" s="195"/>
      <c r="F17" s="196"/>
      <c r="G17" s="47" t="s">
        <v>4</v>
      </c>
      <c r="H17" s="69">
        <f>D17-'１０月'!D17</f>
        <v>-1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5486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1749</v>
      </c>
      <c r="U17" s="107">
        <v>1599</v>
      </c>
      <c r="V17" s="110">
        <v>1321</v>
      </c>
      <c r="W17" s="105">
        <v>15</v>
      </c>
      <c r="X17" s="107">
        <v>32</v>
      </c>
      <c r="Y17" s="110">
        <v>33</v>
      </c>
      <c r="Z17" s="105">
        <f>T17+W17</f>
        <v>1764</v>
      </c>
      <c r="AA17" s="107">
        <f>U17+X17</f>
        <v>1631</v>
      </c>
      <c r="AB17" s="142">
        <v>1338</v>
      </c>
    </row>
    <row r="18" spans="2:28" ht="15" customHeight="1" thickBot="1">
      <c r="B18" s="114" t="s">
        <v>3</v>
      </c>
      <c r="C18" s="115"/>
      <c r="D18" s="210">
        <v>844</v>
      </c>
      <c r="E18" s="198"/>
      <c r="F18" s="199"/>
      <c r="G18" s="53" t="s">
        <v>4</v>
      </c>
      <c r="H18" s="70">
        <f>D18-'１０月'!D18</f>
        <v>12</v>
      </c>
      <c r="I18" s="54" t="s">
        <v>5</v>
      </c>
      <c r="J18" s="34" t="str">
        <f>IF(H18=0,"",IF(H18&gt;0,"↑","↓"))</f>
        <v>↑</v>
      </c>
      <c r="L18" s="202" t="s">
        <v>118</v>
      </c>
      <c r="M18" s="105">
        <v>3050</v>
      </c>
      <c r="N18" s="107">
        <v>2893</v>
      </c>
      <c r="O18" s="58"/>
      <c r="P18" s="110">
        <v>2426</v>
      </c>
      <c r="Q18" s="56"/>
      <c r="S18" s="182"/>
      <c r="T18" s="183">
        <f>T17+U17</f>
        <v>3348</v>
      </c>
      <c r="U18" s="184"/>
      <c r="V18" s="109"/>
      <c r="W18" s="183">
        <f>W17+X17</f>
        <v>47</v>
      </c>
      <c r="X18" s="184"/>
      <c r="Y18" s="109"/>
      <c r="Z18" s="183">
        <f>SUM(Z17:AA17)</f>
        <v>3395</v>
      </c>
      <c r="AA18" s="184"/>
      <c r="AB18" s="141"/>
    </row>
    <row r="19" spans="12:28" ht="15" customHeight="1">
      <c r="L19" s="203"/>
      <c r="M19" s="183">
        <f>M18+N18</f>
        <v>5943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4842</v>
      </c>
      <c r="U19" s="107">
        <v>4707</v>
      </c>
      <c r="V19" s="110">
        <v>3710</v>
      </c>
      <c r="W19" s="105">
        <v>160</v>
      </c>
      <c r="X19" s="107">
        <v>136</v>
      </c>
      <c r="Y19" s="110">
        <v>198</v>
      </c>
      <c r="Z19" s="105">
        <f>T19+W19</f>
        <v>5002</v>
      </c>
      <c r="AA19" s="107">
        <f>U19+X19</f>
        <v>4843</v>
      </c>
      <c r="AB19" s="142">
        <v>3880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74</v>
      </c>
      <c r="N20" s="107">
        <v>81</v>
      </c>
      <c r="O20" s="58"/>
      <c r="P20" s="110">
        <v>52</v>
      </c>
      <c r="Q20" s="56"/>
      <c r="S20" s="182"/>
      <c r="T20" s="183">
        <f>T19+U19</f>
        <v>9549</v>
      </c>
      <c r="U20" s="184"/>
      <c r="V20" s="109"/>
      <c r="W20" s="183">
        <f>W19+X19</f>
        <v>296</v>
      </c>
      <c r="X20" s="184"/>
      <c r="Y20" s="109"/>
      <c r="Z20" s="183">
        <f>SUM(Z19:AA19)</f>
        <v>9845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155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1434</v>
      </c>
      <c r="U21" s="107">
        <v>1351</v>
      </c>
      <c r="V21" s="110">
        <v>1058</v>
      </c>
      <c r="W21" s="105">
        <v>56</v>
      </c>
      <c r="X21" s="107">
        <v>58</v>
      </c>
      <c r="Y21" s="110">
        <v>80</v>
      </c>
      <c r="Z21" s="105">
        <f>T21+W21</f>
        <v>1490</v>
      </c>
      <c r="AA21" s="107">
        <f>U21+X21</f>
        <v>1409</v>
      </c>
      <c r="AB21" s="142">
        <v>1126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1483</v>
      </c>
      <c r="N22" s="107">
        <v>1406</v>
      </c>
      <c r="O22" s="58"/>
      <c r="P22" s="110">
        <v>1122</v>
      </c>
      <c r="Q22" s="56"/>
      <c r="S22" s="182"/>
      <c r="T22" s="183">
        <f>T21+U21</f>
        <v>2785</v>
      </c>
      <c r="U22" s="184"/>
      <c r="V22" s="109"/>
      <c r="W22" s="183">
        <f>W21+X21</f>
        <v>114</v>
      </c>
      <c r="X22" s="184"/>
      <c r="Y22" s="109"/>
      <c r="Z22" s="183">
        <f>SUM(Z21:AA21)</f>
        <v>2899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>D32+D41</f>
        <v>13</v>
      </c>
      <c r="E23" s="92">
        <f t="shared" si="0"/>
        <v>14</v>
      </c>
      <c r="F23" s="93">
        <f>SUM(D23:E23)</f>
        <v>27</v>
      </c>
      <c r="G23" s="47" t="s">
        <v>4</v>
      </c>
      <c r="H23" s="68">
        <f>F23-'１０月'!F23</f>
        <v>-12</v>
      </c>
      <c r="I23" s="48" t="s">
        <v>5</v>
      </c>
      <c r="J23" s="34" t="str">
        <f aca="true" t="shared" si="1" ref="J23:J29">IF(H23=0,"",IF(H23&gt;0,"↑","↓"))</f>
        <v>↓</v>
      </c>
      <c r="L23" s="203"/>
      <c r="M23" s="183">
        <f>M22+N22</f>
        <v>2889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454</v>
      </c>
      <c r="U23" s="107">
        <v>437</v>
      </c>
      <c r="V23" s="110">
        <v>293</v>
      </c>
      <c r="W23" s="105">
        <v>1</v>
      </c>
      <c r="X23" s="107">
        <v>2</v>
      </c>
      <c r="Y23" s="110">
        <v>3</v>
      </c>
      <c r="Z23" s="105">
        <f>T23+W23</f>
        <v>455</v>
      </c>
      <c r="AA23" s="107">
        <f>U23+X23</f>
        <v>439</v>
      </c>
      <c r="AB23" s="142">
        <v>294</v>
      </c>
    </row>
    <row r="24" spans="2:28" ht="15" customHeight="1">
      <c r="B24" s="13" t="s">
        <v>10</v>
      </c>
      <c r="C24" s="92">
        <f t="shared" si="0"/>
        <v>7</v>
      </c>
      <c r="D24" s="92">
        <f>D33+D42</f>
        <v>14</v>
      </c>
      <c r="E24" s="92">
        <f t="shared" si="0"/>
        <v>11</v>
      </c>
      <c r="F24" s="93">
        <f aca="true" t="shared" si="2" ref="F24:F29">SUM(D24:E24)</f>
        <v>25</v>
      </c>
      <c r="G24" s="47" t="s">
        <v>4</v>
      </c>
      <c r="H24" s="68">
        <f>F24-'１０月'!F24</f>
        <v>-5</v>
      </c>
      <c r="I24" s="48" t="s">
        <v>5</v>
      </c>
      <c r="J24" s="34" t="str">
        <f t="shared" si="1"/>
        <v>↓</v>
      </c>
      <c r="L24" s="202" t="s">
        <v>121</v>
      </c>
      <c r="M24" s="105">
        <v>452</v>
      </c>
      <c r="N24" s="107">
        <v>437</v>
      </c>
      <c r="O24" s="58"/>
      <c r="P24" s="110">
        <v>292</v>
      </c>
      <c r="Q24" s="56"/>
      <c r="S24" s="182"/>
      <c r="T24" s="183">
        <f>T23+U23</f>
        <v>891</v>
      </c>
      <c r="U24" s="184"/>
      <c r="V24" s="109"/>
      <c r="W24" s="183">
        <f>W23+X23</f>
        <v>3</v>
      </c>
      <c r="X24" s="184"/>
      <c r="Y24" s="109"/>
      <c r="Z24" s="183">
        <f>SUM(Z23:AA23)</f>
        <v>894</v>
      </c>
      <c r="AA24" s="184"/>
      <c r="AB24" s="141"/>
    </row>
    <row r="25" spans="2:28" ht="15" customHeight="1">
      <c r="B25" s="13" t="s">
        <v>11</v>
      </c>
      <c r="C25" s="92">
        <f t="shared" si="0"/>
        <v>96</v>
      </c>
      <c r="D25" s="92">
        <f t="shared" si="0"/>
        <v>97</v>
      </c>
      <c r="E25" s="92">
        <f t="shared" si="0"/>
        <v>48</v>
      </c>
      <c r="F25" s="93">
        <f t="shared" si="2"/>
        <v>145</v>
      </c>
      <c r="G25" s="47" t="s">
        <v>4</v>
      </c>
      <c r="H25" s="68">
        <f>F25-'１０月'!F25</f>
        <v>10</v>
      </c>
      <c r="I25" s="48" t="s">
        <v>5</v>
      </c>
      <c r="J25" s="34" t="str">
        <f t="shared" si="1"/>
        <v>↑</v>
      </c>
      <c r="L25" s="203"/>
      <c r="M25" s="183">
        <f>M24+N24</f>
        <v>889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1931</v>
      </c>
      <c r="U25" s="107">
        <v>1844</v>
      </c>
      <c r="V25" s="110">
        <v>1662</v>
      </c>
      <c r="W25" s="105">
        <v>179</v>
      </c>
      <c r="X25" s="107">
        <v>107</v>
      </c>
      <c r="Y25" s="110">
        <v>253</v>
      </c>
      <c r="Z25" s="105">
        <f>T25+W25</f>
        <v>2110</v>
      </c>
      <c r="AA25" s="107">
        <f>U25+X25</f>
        <v>1951</v>
      </c>
      <c r="AB25" s="142">
        <v>1898</v>
      </c>
    </row>
    <row r="26" spans="2:28" ht="15" customHeight="1">
      <c r="B26" s="13" t="s">
        <v>12</v>
      </c>
      <c r="C26" s="92">
        <f t="shared" si="0"/>
        <v>71</v>
      </c>
      <c r="D26" s="92">
        <f t="shared" si="0"/>
        <v>70</v>
      </c>
      <c r="E26" s="92">
        <f t="shared" si="0"/>
        <v>71</v>
      </c>
      <c r="F26" s="93">
        <f t="shared" si="2"/>
        <v>141</v>
      </c>
      <c r="G26" s="47" t="s">
        <v>4</v>
      </c>
      <c r="H26" s="68">
        <f>F26-'１０月'!F26</f>
        <v>5</v>
      </c>
      <c r="I26" s="48" t="s">
        <v>5</v>
      </c>
      <c r="J26" s="34" t="str">
        <f t="shared" si="1"/>
        <v>↑</v>
      </c>
      <c r="L26" s="202" t="s">
        <v>122</v>
      </c>
      <c r="M26" s="105">
        <v>2007</v>
      </c>
      <c r="N26" s="107">
        <v>1827</v>
      </c>
      <c r="O26" s="58"/>
      <c r="P26" s="110">
        <v>1794</v>
      </c>
      <c r="Q26" s="56"/>
      <c r="S26" s="182"/>
      <c r="T26" s="183">
        <f>T25+U25</f>
        <v>3775</v>
      </c>
      <c r="U26" s="184"/>
      <c r="V26" s="109"/>
      <c r="W26" s="183">
        <f>W25+X25</f>
        <v>286</v>
      </c>
      <c r="X26" s="184"/>
      <c r="Y26" s="109"/>
      <c r="Z26" s="183">
        <f>SUM(Z25:AA25)</f>
        <v>4061</v>
      </c>
      <c r="AA26" s="184"/>
      <c r="AB26" s="141"/>
    </row>
    <row r="27" spans="2:28" ht="15" customHeight="1">
      <c r="B27" s="13" t="s">
        <v>13</v>
      </c>
      <c r="C27" s="92">
        <f>C36+C45</f>
        <v>11</v>
      </c>
      <c r="D27" s="92">
        <f t="shared" si="0"/>
        <v>1</v>
      </c>
      <c r="E27" s="92">
        <f t="shared" si="0"/>
        <v>1</v>
      </c>
      <c r="F27" s="93">
        <f t="shared" si="2"/>
        <v>2</v>
      </c>
      <c r="G27" s="47" t="s">
        <v>4</v>
      </c>
      <c r="H27" s="68">
        <f>F27-'１０月'!F27</f>
        <v>1</v>
      </c>
      <c r="I27" s="48" t="s">
        <v>5</v>
      </c>
      <c r="J27" s="34" t="str">
        <f t="shared" si="1"/>
        <v>↑</v>
      </c>
      <c r="L27" s="203"/>
      <c r="M27" s="183">
        <f>M26+N26</f>
        <v>3834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2888</v>
      </c>
      <c r="U27" s="107">
        <v>2883</v>
      </c>
      <c r="V27" s="110">
        <v>2185</v>
      </c>
      <c r="W27" s="105">
        <v>53</v>
      </c>
      <c r="X27" s="107">
        <v>102</v>
      </c>
      <c r="Y27" s="110">
        <v>117</v>
      </c>
      <c r="Z27" s="105">
        <f>T27+W27</f>
        <v>2941</v>
      </c>
      <c r="AA27" s="107">
        <f>U27+X27</f>
        <v>2985</v>
      </c>
      <c r="AB27" s="142">
        <v>2278</v>
      </c>
    </row>
    <row r="28" spans="2:28" ht="15" customHeight="1" thickBot="1">
      <c r="B28" s="14" t="s">
        <v>14</v>
      </c>
      <c r="C28" s="94">
        <f>C37+C46</f>
        <v>11</v>
      </c>
      <c r="D28" s="94">
        <f t="shared" si="0"/>
        <v>4</v>
      </c>
      <c r="E28" s="94">
        <f t="shared" si="0"/>
        <v>0</v>
      </c>
      <c r="F28" s="95">
        <f t="shared" si="2"/>
        <v>4</v>
      </c>
      <c r="G28" s="57" t="s">
        <v>4</v>
      </c>
      <c r="H28" s="71">
        <f>F28-'１０月'!F28</f>
        <v>0</v>
      </c>
      <c r="I28" s="51" t="s">
        <v>5</v>
      </c>
      <c r="J28" s="34">
        <f t="shared" si="1"/>
      </c>
      <c r="L28" s="202" t="s">
        <v>123</v>
      </c>
      <c r="M28" s="105">
        <v>329</v>
      </c>
      <c r="N28" s="107">
        <v>312</v>
      </c>
      <c r="O28" s="58"/>
      <c r="P28" s="110">
        <v>288</v>
      </c>
      <c r="Q28" s="56"/>
      <c r="S28" s="182"/>
      <c r="T28" s="183">
        <f>T27+U27</f>
        <v>5771</v>
      </c>
      <c r="U28" s="184"/>
      <c r="V28" s="109"/>
      <c r="W28" s="183">
        <f>W27+X27</f>
        <v>155</v>
      </c>
      <c r="X28" s="184"/>
      <c r="Y28" s="109"/>
      <c r="Z28" s="183">
        <f>SUM(Z27:AA27)</f>
        <v>5926</v>
      </c>
      <c r="AA28" s="184"/>
      <c r="AB28" s="141"/>
    </row>
    <row r="29" spans="2:28" ht="15" customHeight="1" thickBot="1">
      <c r="B29" s="15" t="s">
        <v>15</v>
      </c>
      <c r="C29" s="96">
        <f t="shared" si="0"/>
        <v>18</v>
      </c>
      <c r="D29" s="96">
        <f t="shared" si="0"/>
        <v>23</v>
      </c>
      <c r="E29" s="96">
        <f t="shared" si="0"/>
        <v>-19</v>
      </c>
      <c r="F29" s="97">
        <f t="shared" si="2"/>
        <v>4</v>
      </c>
      <c r="G29" s="59" t="s">
        <v>4</v>
      </c>
      <c r="H29" s="72">
        <f>F29-'１０月'!F29</f>
        <v>-1</v>
      </c>
      <c r="I29" s="60" t="s">
        <v>5</v>
      </c>
      <c r="J29" s="34" t="str">
        <f t="shared" si="1"/>
        <v>↓</v>
      </c>
      <c r="L29" s="203"/>
      <c r="M29" s="183">
        <f>M28+N28</f>
        <v>641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1002</v>
      </c>
      <c r="U29" s="107">
        <v>987</v>
      </c>
      <c r="V29" s="110">
        <v>670</v>
      </c>
      <c r="W29" s="105">
        <v>3</v>
      </c>
      <c r="X29" s="107">
        <v>4</v>
      </c>
      <c r="Y29" s="110">
        <v>7</v>
      </c>
      <c r="Z29" s="105">
        <f>T29+W29</f>
        <v>1005</v>
      </c>
      <c r="AA29" s="107">
        <f>U29+X29</f>
        <v>991</v>
      </c>
      <c r="AB29" s="142">
        <v>674</v>
      </c>
    </row>
    <row r="30" spans="2:28" ht="15" customHeight="1" thickBot="1">
      <c r="B30" s="10"/>
      <c r="C30" s="44"/>
      <c r="H30" s="63"/>
      <c r="L30" s="202" t="s">
        <v>124</v>
      </c>
      <c r="M30" s="105">
        <v>1305</v>
      </c>
      <c r="N30" s="107">
        <v>1328</v>
      </c>
      <c r="O30" s="58"/>
      <c r="P30" s="110">
        <v>1061</v>
      </c>
      <c r="Q30" s="56"/>
      <c r="S30" s="182"/>
      <c r="T30" s="183">
        <f>T29+U29</f>
        <v>1989</v>
      </c>
      <c r="U30" s="184"/>
      <c r="V30" s="109"/>
      <c r="W30" s="183">
        <f>W29+X29</f>
        <v>7</v>
      </c>
      <c r="X30" s="184"/>
      <c r="Y30" s="109"/>
      <c r="Z30" s="183">
        <f>SUM(Z29:AA29)</f>
        <v>1996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2633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141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141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13</v>
      </c>
      <c r="E32" s="103">
        <v>13</v>
      </c>
      <c r="F32" s="93">
        <f>SUM(D32:E32)</f>
        <v>26</v>
      </c>
      <c r="G32" s="47" t="s">
        <v>4</v>
      </c>
      <c r="H32" s="68">
        <f>F32-'１０月'!F32</f>
        <v>-9</v>
      </c>
      <c r="I32" s="48" t="s">
        <v>5</v>
      </c>
      <c r="J32" s="34" t="str">
        <f aca="true" t="shared" si="3" ref="J32:J38">IF(H32=0,"",IF(H32&gt;0,"↑","↓"))</f>
        <v>↓</v>
      </c>
      <c r="L32" s="202" t="s">
        <v>125</v>
      </c>
      <c r="M32" s="105">
        <v>1281</v>
      </c>
      <c r="N32" s="107">
        <v>1317</v>
      </c>
      <c r="O32" s="58"/>
      <c r="P32" s="110">
        <v>944</v>
      </c>
      <c r="Q32" s="56"/>
      <c r="S32" s="182"/>
      <c r="T32" s="183">
        <f>T31+U31</f>
        <v>287</v>
      </c>
      <c r="U32" s="184"/>
      <c r="V32" s="109"/>
      <c r="W32" s="183">
        <f>W31+X31</f>
        <v>0</v>
      </c>
      <c r="X32" s="184"/>
      <c r="Y32" s="109"/>
      <c r="Z32" s="183">
        <f>SUM(Z31:AA31)</f>
        <v>287</v>
      </c>
      <c r="AA32" s="184"/>
      <c r="AB32" s="141"/>
    </row>
    <row r="33" spans="2:28" ht="15" customHeight="1">
      <c r="B33" s="13" t="s">
        <v>10</v>
      </c>
      <c r="C33" s="103">
        <v>7</v>
      </c>
      <c r="D33" s="103">
        <v>14</v>
      </c>
      <c r="E33" s="103">
        <v>11</v>
      </c>
      <c r="F33" s="93">
        <f aca="true" t="shared" si="4" ref="F33:F38">SUM(D33:E33)</f>
        <v>25</v>
      </c>
      <c r="G33" s="47" t="s">
        <v>4</v>
      </c>
      <c r="H33" s="68">
        <f>F33-'１０月'!F33</f>
        <v>-5</v>
      </c>
      <c r="I33" s="48" t="s">
        <v>5</v>
      </c>
      <c r="J33" s="34" t="str">
        <f t="shared" si="3"/>
        <v>↓</v>
      </c>
      <c r="L33" s="203"/>
      <c r="M33" s="183">
        <f>M32+N32</f>
        <v>2598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172</v>
      </c>
      <c r="U33" s="107">
        <v>189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181</v>
      </c>
      <c r="AA33" s="107">
        <f>U33+X33</f>
        <v>195</v>
      </c>
      <c r="AB33" s="142">
        <v>120</v>
      </c>
    </row>
    <row r="34" spans="2:28" ht="15" customHeight="1">
      <c r="B34" s="13" t="s">
        <v>11</v>
      </c>
      <c r="C34" s="103">
        <v>69</v>
      </c>
      <c r="D34" s="103">
        <v>70</v>
      </c>
      <c r="E34" s="103">
        <v>41</v>
      </c>
      <c r="F34" s="93">
        <f t="shared" si="4"/>
        <v>111</v>
      </c>
      <c r="G34" s="47" t="s">
        <v>4</v>
      </c>
      <c r="H34" s="68">
        <f>F34-'１０月'!F34</f>
        <v>-12</v>
      </c>
      <c r="I34" s="48" t="s">
        <v>5</v>
      </c>
      <c r="J34" s="34" t="str">
        <f t="shared" si="3"/>
        <v>↓</v>
      </c>
      <c r="L34" s="202" t="s">
        <v>126</v>
      </c>
      <c r="M34" s="105">
        <v>355</v>
      </c>
      <c r="N34" s="107">
        <v>340</v>
      </c>
      <c r="O34" s="58"/>
      <c r="P34" s="110">
        <v>273</v>
      </c>
      <c r="Q34" s="56"/>
      <c r="S34" s="182"/>
      <c r="T34" s="183">
        <f>T33+U33</f>
        <v>361</v>
      </c>
      <c r="U34" s="184"/>
      <c r="V34" s="109"/>
      <c r="W34" s="183">
        <f>W33+X33</f>
        <v>15</v>
      </c>
      <c r="X34" s="184"/>
      <c r="Y34" s="109"/>
      <c r="Z34" s="183">
        <f>SUM(Z33:AA33)</f>
        <v>376</v>
      </c>
      <c r="AA34" s="184"/>
      <c r="AB34" s="141"/>
    </row>
    <row r="35" spans="2:28" ht="15" customHeight="1">
      <c r="B35" s="13" t="s">
        <v>12</v>
      </c>
      <c r="C35" s="103">
        <v>58</v>
      </c>
      <c r="D35" s="103">
        <v>59</v>
      </c>
      <c r="E35" s="103">
        <v>61</v>
      </c>
      <c r="F35" s="93">
        <f t="shared" si="4"/>
        <v>120</v>
      </c>
      <c r="G35" s="47" t="s">
        <v>4</v>
      </c>
      <c r="H35" s="68">
        <f>F35-'１０月'!F35</f>
        <v>-2</v>
      </c>
      <c r="I35" s="48" t="s">
        <v>5</v>
      </c>
      <c r="J35" s="34" t="str">
        <f t="shared" si="3"/>
        <v>↓</v>
      </c>
      <c r="L35" s="203"/>
      <c r="M35" s="183">
        <f>M34+N34</f>
        <v>695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921</v>
      </c>
      <c r="U35" s="107">
        <v>925</v>
      </c>
      <c r="V35" s="110">
        <v>645</v>
      </c>
      <c r="W35" s="105">
        <v>130</v>
      </c>
      <c r="X35" s="107">
        <v>106</v>
      </c>
      <c r="Y35" s="110">
        <v>136</v>
      </c>
      <c r="Z35" s="105">
        <f>T35+W35</f>
        <v>1051</v>
      </c>
      <c r="AA35" s="107">
        <f>U35+X35</f>
        <v>1031</v>
      </c>
      <c r="AB35" s="142">
        <v>770</v>
      </c>
    </row>
    <row r="36" spans="2:28" ht="15" customHeight="1">
      <c r="B36" s="13" t="s">
        <v>13</v>
      </c>
      <c r="C36" s="103">
        <v>9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F36-'１０月'!F36</f>
        <v>0</v>
      </c>
      <c r="I36" s="48" t="s">
        <v>5</v>
      </c>
      <c r="J36" s="34">
        <f t="shared" si="3"/>
      </c>
      <c r="L36" s="202" t="s">
        <v>127</v>
      </c>
      <c r="M36" s="105">
        <v>1005</v>
      </c>
      <c r="N36" s="107">
        <v>991</v>
      </c>
      <c r="O36" s="58"/>
      <c r="P36" s="110">
        <v>674</v>
      </c>
      <c r="Q36" s="56"/>
      <c r="S36" s="182"/>
      <c r="T36" s="183">
        <f>T35+U35</f>
        <v>1846</v>
      </c>
      <c r="U36" s="184"/>
      <c r="V36" s="109"/>
      <c r="W36" s="183">
        <f>W35+X35</f>
        <v>236</v>
      </c>
      <c r="X36" s="184"/>
      <c r="Y36" s="109"/>
      <c r="Z36" s="183">
        <f>SUM(Z35:AA35)</f>
        <v>2082</v>
      </c>
      <c r="AA36" s="184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F37-'１０月'!F37</f>
        <v>0</v>
      </c>
      <c r="I37" s="51" t="s">
        <v>5</v>
      </c>
      <c r="J37" s="34">
        <f t="shared" si="3"/>
      </c>
      <c r="L37" s="203"/>
      <c r="M37" s="183">
        <f>M36+N36</f>
        <v>1996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331</v>
      </c>
      <c r="U37" s="107">
        <v>339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337</v>
      </c>
      <c r="AA37" s="107">
        <f>U37+X37</f>
        <v>340</v>
      </c>
      <c r="AB37" s="142">
        <v>246</v>
      </c>
    </row>
    <row r="38" spans="2:28" ht="15" customHeight="1" thickBot="1">
      <c r="B38" s="15" t="s">
        <v>15</v>
      </c>
      <c r="C38" s="96">
        <v>6</v>
      </c>
      <c r="D38" s="96">
        <v>10</v>
      </c>
      <c r="E38" s="96">
        <v>-18</v>
      </c>
      <c r="F38" s="97">
        <f t="shared" si="4"/>
        <v>-8</v>
      </c>
      <c r="G38" s="61" t="s">
        <v>4</v>
      </c>
      <c r="H38" s="72">
        <f>F38-'１０月'!F38</f>
        <v>-14</v>
      </c>
      <c r="I38" s="60" t="s">
        <v>5</v>
      </c>
      <c r="J38" s="34" t="str">
        <f t="shared" si="3"/>
        <v>↓</v>
      </c>
      <c r="L38" s="202" t="s">
        <v>128</v>
      </c>
      <c r="M38" s="105">
        <v>142</v>
      </c>
      <c r="N38" s="107">
        <v>138</v>
      </c>
      <c r="O38" s="58"/>
      <c r="P38" s="110">
        <v>92</v>
      </c>
      <c r="Q38" s="56"/>
      <c r="S38" s="182"/>
      <c r="T38" s="183">
        <f>T37+U37</f>
        <v>670</v>
      </c>
      <c r="U38" s="184"/>
      <c r="V38" s="109"/>
      <c r="W38" s="183">
        <f>W37+X37</f>
        <v>7</v>
      </c>
      <c r="X38" s="184"/>
      <c r="Y38" s="109"/>
      <c r="Z38" s="183">
        <f>SUM(Z37:AA37)</f>
        <v>677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280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176</v>
      </c>
      <c r="U39" s="107">
        <v>191</v>
      </c>
      <c r="V39" s="110">
        <v>119</v>
      </c>
      <c r="W39" s="105">
        <v>8</v>
      </c>
      <c r="X39" s="107">
        <v>0</v>
      </c>
      <c r="Y39" s="110">
        <v>8</v>
      </c>
      <c r="Z39" s="105">
        <f>T39+W39</f>
        <v>184</v>
      </c>
      <c r="AA39" s="107">
        <f>U39+X39</f>
        <v>191</v>
      </c>
      <c r="AB39" s="142">
        <v>127</v>
      </c>
    </row>
    <row r="40" spans="2:28" ht="15" customHeight="1">
      <c r="B40" s="11" t="s">
        <v>252</v>
      </c>
      <c r="C40" s="12" t="s">
        <v>18</v>
      </c>
      <c r="D40" s="12" t="s">
        <v>16</v>
      </c>
      <c r="E40" s="12" t="s">
        <v>108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181</v>
      </c>
      <c r="N40" s="107">
        <v>195</v>
      </c>
      <c r="O40" s="58"/>
      <c r="P40" s="110">
        <v>120</v>
      </c>
      <c r="Q40" s="56"/>
      <c r="S40" s="182"/>
      <c r="T40" s="183">
        <f>T39+U39</f>
        <v>367</v>
      </c>
      <c r="U40" s="184"/>
      <c r="V40" s="109"/>
      <c r="W40" s="183">
        <f>W39+X39</f>
        <v>8</v>
      </c>
      <c r="X40" s="184"/>
      <c r="Y40" s="109"/>
      <c r="Z40" s="183">
        <f>SUM(Z39:AA39)</f>
        <v>375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1</v>
      </c>
      <c r="F41" s="93">
        <f>SUM(D41:E41)</f>
        <v>1</v>
      </c>
      <c r="G41" s="47" t="s">
        <v>4</v>
      </c>
      <c r="H41" s="68">
        <f>F41-'１０月'!F41</f>
        <v>-3</v>
      </c>
      <c r="I41" s="48" t="s">
        <v>5</v>
      </c>
      <c r="J41" s="34" t="str">
        <f aca="true" t="shared" si="5" ref="J41:J47">IF(H41=0,"",IF(H41&gt;0,"↑","↓"))</f>
        <v>↓</v>
      </c>
      <c r="L41" s="203"/>
      <c r="M41" s="183">
        <f>M40+N40</f>
        <v>376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94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94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F42-'１０月'!F42</f>
        <v>0</v>
      </c>
      <c r="I42" s="48" t="s">
        <v>5</v>
      </c>
      <c r="J42" s="34">
        <f t="shared" si="5"/>
      </c>
      <c r="L42" s="202" t="s">
        <v>130</v>
      </c>
      <c r="M42" s="105">
        <v>1051</v>
      </c>
      <c r="N42" s="107">
        <v>1031</v>
      </c>
      <c r="O42" s="58"/>
      <c r="P42" s="110">
        <v>770</v>
      </c>
      <c r="Q42" s="56"/>
      <c r="S42" s="182"/>
      <c r="T42" s="183">
        <f>T41+U41</f>
        <v>207</v>
      </c>
      <c r="U42" s="184"/>
      <c r="V42" s="109"/>
      <c r="W42" s="183">
        <f>W41+X41</f>
        <v>0</v>
      </c>
      <c r="X42" s="184"/>
      <c r="Y42" s="109"/>
      <c r="Z42" s="183">
        <f>SUM(Z41:AA41)</f>
        <v>207</v>
      </c>
      <c r="AA42" s="184"/>
      <c r="AB42" s="141"/>
    </row>
    <row r="43" spans="2:28" ht="15" customHeight="1">
      <c r="B43" s="13" t="s">
        <v>11</v>
      </c>
      <c r="C43" s="103">
        <v>27</v>
      </c>
      <c r="D43" s="103">
        <v>27</v>
      </c>
      <c r="E43" s="103">
        <v>7</v>
      </c>
      <c r="F43" s="93">
        <f t="shared" si="6"/>
        <v>34</v>
      </c>
      <c r="G43" s="47" t="s">
        <v>4</v>
      </c>
      <c r="H43" s="68">
        <f>F43-'１０月'!F43</f>
        <v>22</v>
      </c>
      <c r="I43" s="48" t="s">
        <v>5</v>
      </c>
      <c r="J43" s="34" t="str">
        <f t="shared" si="5"/>
        <v>↑</v>
      </c>
      <c r="L43" s="203"/>
      <c r="M43" s="183">
        <f>M42+N42</f>
        <v>2082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20895</v>
      </c>
      <c r="U43" s="99">
        <v>20298</v>
      </c>
      <c r="V43" s="100">
        <v>15613</v>
      </c>
      <c r="W43" s="98">
        <v>693</v>
      </c>
      <c r="X43" s="99">
        <v>615</v>
      </c>
      <c r="Y43" s="100">
        <v>961</v>
      </c>
      <c r="Z43" s="98">
        <f>Z7+Z9+Z11+Z13+Z15+Z17+Z19+Z21+Z23+Z25+Z27+Z29+Z31+Z33+Z35+Z37+Z39+Z41</f>
        <v>21588</v>
      </c>
      <c r="AA43" s="99">
        <f>AA7+AA9+AA11+AA13+AA15+AA17+AA19+AA21+AA23+AA25+AA27+AA29+AA31+AA33+AA35+AA37+AA39+AA41</f>
        <v>20913</v>
      </c>
      <c r="AB43" s="143">
        <v>16430</v>
      </c>
    </row>
    <row r="44" spans="2:28" ht="15" customHeight="1" thickBot="1">
      <c r="B44" s="13" t="s">
        <v>12</v>
      </c>
      <c r="C44" s="103">
        <v>13</v>
      </c>
      <c r="D44" s="103">
        <v>11</v>
      </c>
      <c r="E44" s="103">
        <v>10</v>
      </c>
      <c r="F44" s="93">
        <f t="shared" si="6"/>
        <v>21</v>
      </c>
      <c r="G44" s="47" t="s">
        <v>4</v>
      </c>
      <c r="H44" s="68">
        <f>F44-'１０月'!F44</f>
        <v>7</v>
      </c>
      <c r="I44" s="48" t="s">
        <v>5</v>
      </c>
      <c r="J44" s="34" t="str">
        <f t="shared" si="5"/>
        <v>↑</v>
      </c>
      <c r="L44" s="202" t="s">
        <v>131</v>
      </c>
      <c r="M44" s="105">
        <v>337</v>
      </c>
      <c r="N44" s="107">
        <v>340</v>
      </c>
      <c r="O44" s="58"/>
      <c r="P44" s="108">
        <v>246</v>
      </c>
      <c r="Q44" s="56"/>
      <c r="S44" s="178"/>
      <c r="T44" s="179">
        <f>T43+U43</f>
        <v>41193</v>
      </c>
      <c r="U44" s="180"/>
      <c r="V44" s="101"/>
      <c r="W44" s="179">
        <f>W43+X43</f>
        <v>1308</v>
      </c>
      <c r="X44" s="180"/>
      <c r="Y44" s="101"/>
      <c r="Z44" s="179">
        <f>SUM(Z43:AA43)</f>
        <v>42501</v>
      </c>
      <c r="AA44" s="180"/>
      <c r="AB44" s="144"/>
    </row>
    <row r="45" spans="2:17" ht="15" customHeight="1">
      <c r="B45" s="13" t="s">
        <v>13</v>
      </c>
      <c r="C45" s="103">
        <v>2</v>
      </c>
      <c r="D45" s="103">
        <v>1</v>
      </c>
      <c r="E45" s="103">
        <v>1</v>
      </c>
      <c r="F45" s="93">
        <f t="shared" si="6"/>
        <v>2</v>
      </c>
      <c r="G45" s="47" t="s">
        <v>4</v>
      </c>
      <c r="H45" s="68">
        <f>F45-'１０月'!F45</f>
        <v>1</v>
      </c>
      <c r="I45" s="48" t="s">
        <v>5</v>
      </c>
      <c r="J45" s="34" t="str">
        <f t="shared" si="5"/>
        <v>↑</v>
      </c>
      <c r="L45" s="203"/>
      <c r="M45" s="183">
        <f>M44+N44</f>
        <v>677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4</v>
      </c>
      <c r="D46" s="104">
        <v>4</v>
      </c>
      <c r="E46" s="104">
        <v>0</v>
      </c>
      <c r="F46" s="95">
        <f t="shared" si="6"/>
        <v>4</v>
      </c>
      <c r="G46" s="57" t="s">
        <v>4</v>
      </c>
      <c r="H46" s="71">
        <f>F46-'１０月'!F46</f>
        <v>0</v>
      </c>
      <c r="I46" s="51" t="s">
        <v>5</v>
      </c>
      <c r="J46" s="34">
        <f t="shared" si="5"/>
      </c>
      <c r="L46" s="202" t="s">
        <v>132</v>
      </c>
      <c r="M46" s="105">
        <v>184</v>
      </c>
      <c r="N46" s="107">
        <v>191</v>
      </c>
      <c r="O46" s="58"/>
      <c r="P46" s="110">
        <v>127</v>
      </c>
      <c r="Q46" s="56"/>
      <c r="T46" s="181" t="s">
        <v>255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12</v>
      </c>
      <c r="D47" s="96">
        <v>13</v>
      </c>
      <c r="E47" s="96">
        <v>-1</v>
      </c>
      <c r="F47" s="97">
        <f t="shared" si="6"/>
        <v>12</v>
      </c>
      <c r="G47" s="61" t="s">
        <v>4</v>
      </c>
      <c r="H47" s="72">
        <f>F47-'１０月'!F47</f>
        <v>13</v>
      </c>
      <c r="I47" s="60" t="s">
        <v>5</v>
      </c>
      <c r="J47" s="34" t="str">
        <f t="shared" si="5"/>
        <v>↑</v>
      </c>
      <c r="L47" s="203"/>
      <c r="M47" s="183">
        <f>M46+N46</f>
        <v>375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113</v>
      </c>
      <c r="N48" s="107">
        <v>94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207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27" ht="15" customHeight="1">
      <c r="L50" s="202" t="s">
        <v>135</v>
      </c>
      <c r="M50" s="105">
        <v>402</v>
      </c>
      <c r="N50" s="107">
        <v>371</v>
      </c>
      <c r="O50" s="58"/>
      <c r="P50" s="110">
        <v>221</v>
      </c>
      <c r="Q50" s="56"/>
      <c r="T50" s="181"/>
      <c r="U50" s="181"/>
      <c r="V50" s="181"/>
      <c r="W50" s="181"/>
      <c r="X50" s="181"/>
      <c r="Y50" s="181"/>
      <c r="Z50" s="181"/>
      <c r="AA50" s="181"/>
    </row>
    <row r="51" spans="12:17" ht="15" customHeight="1">
      <c r="L51" s="203"/>
      <c r="M51" s="183">
        <f>M50+N50</f>
        <v>773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21588</v>
      </c>
      <c r="N52" s="99">
        <v>20913</v>
      </c>
      <c r="O52" s="58"/>
      <c r="P52" s="147">
        <v>16430</v>
      </c>
      <c r="Q52" s="56"/>
    </row>
    <row r="53" spans="12:17" ht="15" customHeight="1" thickBot="1">
      <c r="L53" s="207"/>
      <c r="M53" s="179">
        <f>M52+N52</f>
        <v>42501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34:L35"/>
    <mergeCell ref="M37:N37"/>
    <mergeCell ref="M39:N39"/>
    <mergeCell ref="L36:L37"/>
    <mergeCell ref="L38:L39"/>
    <mergeCell ref="L44:L4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4">
      <selection activeCell="AB43" sqref="AB4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"令和２年１２月１日の人口"</f>
        <v>令和２年１２月１日の人口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42589</v>
      </c>
      <c r="E3" s="205"/>
      <c r="F3" s="206"/>
      <c r="G3" s="45" t="s">
        <v>4</v>
      </c>
      <c r="H3" s="66">
        <f>D3-'１１月'!D3</f>
        <v>88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21635</v>
      </c>
      <c r="E4" s="195"/>
      <c r="F4" s="196"/>
      <c r="G4" s="47" t="s">
        <v>4</v>
      </c>
      <c r="H4" s="67">
        <f>D4-'１１月'!D4</f>
        <v>47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20954</v>
      </c>
      <c r="E5" s="195"/>
      <c r="F5" s="196"/>
      <c r="G5" s="49" t="s">
        <v>4</v>
      </c>
      <c r="H5" s="69">
        <f>D5-'１１月'!D5</f>
        <v>41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16492</v>
      </c>
      <c r="E6" s="198"/>
      <c r="F6" s="199"/>
      <c r="G6" s="53" t="s">
        <v>4</v>
      </c>
      <c r="H6" s="70">
        <f>D6-'１１月'!D6</f>
        <v>62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139</v>
      </c>
      <c r="N6" s="106">
        <v>132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271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139</v>
      </c>
      <c r="U7" s="106">
        <v>131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139</v>
      </c>
      <c r="AA7" s="106">
        <f>U7+X7</f>
        <v>132</v>
      </c>
      <c r="AB7" s="140">
        <v>85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170</v>
      </c>
      <c r="N8" s="107">
        <v>167</v>
      </c>
      <c r="O8" s="58"/>
      <c r="P8" s="110">
        <v>116</v>
      </c>
      <c r="Q8" s="56"/>
      <c r="S8" s="182"/>
      <c r="T8" s="183">
        <f>T7+U7</f>
        <v>270</v>
      </c>
      <c r="U8" s="184"/>
      <c r="V8" s="109"/>
      <c r="W8" s="183">
        <f>W7+X7</f>
        <v>1</v>
      </c>
      <c r="X8" s="184"/>
      <c r="Y8" s="109"/>
      <c r="Z8" s="183">
        <f>SUM(Z7:AA7)</f>
        <v>271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41221</v>
      </c>
      <c r="E9" s="205"/>
      <c r="F9" s="206"/>
      <c r="G9" s="45" t="s">
        <v>4</v>
      </c>
      <c r="H9" s="66">
        <f>D9-'１１月'!D9</f>
        <v>28</v>
      </c>
      <c r="I9" s="46" t="s">
        <v>5</v>
      </c>
      <c r="J9" s="34" t="str">
        <f>IF(H9=0,"",IF(H9&gt;0,"↑","↓"))</f>
        <v>↑</v>
      </c>
      <c r="L9" s="203"/>
      <c r="M9" s="183">
        <f>M8+N8</f>
        <v>337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20905</v>
      </c>
      <c r="E10" s="195"/>
      <c r="F10" s="196"/>
      <c r="G10" s="47" t="s">
        <v>4</v>
      </c>
      <c r="H10" s="67">
        <f>D10-'１１月'!D10</f>
        <v>10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1604</v>
      </c>
      <c r="N10" s="107">
        <v>1548</v>
      </c>
      <c r="O10" s="58"/>
      <c r="P10" s="110">
        <v>1221</v>
      </c>
      <c r="Q10" s="56"/>
      <c r="S10" s="182"/>
      <c r="T10" s="183">
        <f>T9+U9</f>
        <v>337</v>
      </c>
      <c r="U10" s="184"/>
      <c r="V10" s="109"/>
      <c r="W10" s="183">
        <f>W9+X9</f>
        <v>0</v>
      </c>
      <c r="X10" s="184"/>
      <c r="Y10" s="109"/>
      <c r="Z10" s="183">
        <f>SUM(Z9:AA9)</f>
        <v>337</v>
      </c>
      <c r="AA10" s="184"/>
      <c r="AB10" s="141"/>
    </row>
    <row r="11" spans="2:28" ht="15" customHeight="1">
      <c r="B11" s="112" t="s">
        <v>2</v>
      </c>
      <c r="C11" s="113"/>
      <c r="D11" s="209">
        <v>20316</v>
      </c>
      <c r="E11" s="195"/>
      <c r="F11" s="196"/>
      <c r="G11" s="47" t="s">
        <v>4</v>
      </c>
      <c r="H11" s="69">
        <f>D11-'１１月'!D11</f>
        <v>18</v>
      </c>
      <c r="I11" s="48" t="s">
        <v>5</v>
      </c>
      <c r="J11" s="34" t="str">
        <f>IF(H11=0,"",IF(H11&gt;0,"↑","↓"))</f>
        <v>↑</v>
      </c>
      <c r="L11" s="203"/>
      <c r="M11" s="183">
        <f>M10+N10</f>
        <v>3152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1525</v>
      </c>
      <c r="U11" s="107">
        <v>1512</v>
      </c>
      <c r="V11" s="110">
        <v>1122</v>
      </c>
      <c r="W11" s="105">
        <v>79</v>
      </c>
      <c r="X11" s="107">
        <v>36</v>
      </c>
      <c r="Y11" s="110">
        <v>108</v>
      </c>
      <c r="Z11" s="105">
        <f>T11+W11</f>
        <v>1604</v>
      </c>
      <c r="AA11" s="107">
        <f>U11+X11</f>
        <v>1548</v>
      </c>
      <c r="AB11" s="142">
        <v>1221</v>
      </c>
    </row>
    <row r="12" spans="2:28" ht="15" customHeight="1" thickBot="1">
      <c r="B12" s="114" t="s">
        <v>3</v>
      </c>
      <c r="C12" s="115"/>
      <c r="D12" s="210">
        <v>15598</v>
      </c>
      <c r="E12" s="198"/>
      <c r="F12" s="199"/>
      <c r="G12" s="53" t="s">
        <v>4</v>
      </c>
      <c r="H12" s="70">
        <f>D12-'１１月'!D12</f>
        <v>12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2450</v>
      </c>
      <c r="N12" s="107">
        <v>2362</v>
      </c>
      <c r="O12" s="58"/>
      <c r="P12" s="110">
        <v>1774</v>
      </c>
      <c r="Q12" s="56"/>
      <c r="S12" s="182"/>
      <c r="T12" s="183">
        <f>T11+U11</f>
        <v>3037</v>
      </c>
      <c r="U12" s="184"/>
      <c r="V12" s="109"/>
      <c r="W12" s="183">
        <f>W11+X11</f>
        <v>115</v>
      </c>
      <c r="X12" s="184"/>
      <c r="Y12" s="109"/>
      <c r="Z12" s="183">
        <f>SUM(Z11:AA11)</f>
        <v>3152</v>
      </c>
      <c r="AA12" s="184"/>
      <c r="AB12" s="141"/>
    </row>
    <row r="13" spans="6:28" ht="15" customHeight="1">
      <c r="F13" s="91"/>
      <c r="H13" s="64"/>
      <c r="L13" s="203"/>
      <c r="M13" s="183">
        <f>M12+N12</f>
        <v>4812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2439</v>
      </c>
      <c r="U13" s="107">
        <v>2341</v>
      </c>
      <c r="V13" s="110">
        <v>1759</v>
      </c>
      <c r="W13" s="105">
        <v>32</v>
      </c>
      <c r="X13" s="107">
        <v>39</v>
      </c>
      <c r="Y13" s="110">
        <v>52</v>
      </c>
      <c r="Z13" s="105">
        <f>T13+W13</f>
        <v>2471</v>
      </c>
      <c r="AA13" s="107">
        <f>U13+X13</f>
        <v>2380</v>
      </c>
      <c r="AB13" s="142">
        <v>1793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725</v>
      </c>
      <c r="N14" s="107">
        <v>735</v>
      </c>
      <c r="O14" s="58"/>
      <c r="P14" s="110">
        <v>572</v>
      </c>
      <c r="Q14" s="56"/>
      <c r="S14" s="182"/>
      <c r="T14" s="183">
        <f>T13+U13</f>
        <v>4780</v>
      </c>
      <c r="U14" s="184"/>
      <c r="V14" s="109"/>
      <c r="W14" s="183">
        <f>W13+X13</f>
        <v>71</v>
      </c>
      <c r="X14" s="184"/>
      <c r="Y14" s="109"/>
      <c r="Z14" s="183">
        <f>SUM(Z13:AA13)</f>
        <v>4851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1368</v>
      </c>
      <c r="E15" s="205"/>
      <c r="F15" s="206"/>
      <c r="G15" s="45" t="s">
        <v>4</v>
      </c>
      <c r="H15" s="66">
        <f>D15-'１１月'!D15</f>
        <v>60</v>
      </c>
      <c r="I15" s="46" t="s">
        <v>5</v>
      </c>
      <c r="J15" s="34" t="str">
        <f>IF(H15=0,"",IF(H15&gt;0,"↑","↓"))</f>
        <v>↑</v>
      </c>
      <c r="L15" s="203"/>
      <c r="M15" s="183">
        <f>M14+N14</f>
        <v>1460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455</v>
      </c>
      <c r="U15" s="107">
        <v>460</v>
      </c>
      <c r="V15" s="110">
        <v>357</v>
      </c>
      <c r="W15" s="105">
        <v>6</v>
      </c>
      <c r="X15" s="107">
        <v>6</v>
      </c>
      <c r="Y15" s="110">
        <v>6</v>
      </c>
      <c r="Z15" s="105">
        <f>T15+W15</f>
        <v>461</v>
      </c>
      <c r="AA15" s="107">
        <f>U15+X15</f>
        <v>466</v>
      </c>
      <c r="AB15" s="142">
        <v>360</v>
      </c>
    </row>
    <row r="16" spans="2:28" ht="15" customHeight="1">
      <c r="B16" s="112" t="s">
        <v>1</v>
      </c>
      <c r="C16" s="113"/>
      <c r="D16" s="209">
        <v>730</v>
      </c>
      <c r="E16" s="195"/>
      <c r="F16" s="196"/>
      <c r="G16" s="47" t="s">
        <v>4</v>
      </c>
      <c r="H16" s="67">
        <f>D16-'１１月'!D16</f>
        <v>37</v>
      </c>
      <c r="I16" s="48" t="s">
        <v>5</v>
      </c>
      <c r="J16" s="34" t="str">
        <f>IF(H16=0,"",IF(H16&gt;0,"↑","↓"))</f>
        <v>↑</v>
      </c>
      <c r="L16" s="202" t="s">
        <v>117</v>
      </c>
      <c r="M16" s="105">
        <v>2793</v>
      </c>
      <c r="N16" s="107">
        <v>2709</v>
      </c>
      <c r="O16" s="58"/>
      <c r="P16" s="110">
        <v>2159</v>
      </c>
      <c r="Q16" s="56"/>
      <c r="S16" s="182"/>
      <c r="T16" s="183">
        <f>T15+U15</f>
        <v>915</v>
      </c>
      <c r="U16" s="184"/>
      <c r="V16" s="109"/>
      <c r="W16" s="183">
        <f>W15+X15</f>
        <v>12</v>
      </c>
      <c r="X16" s="184"/>
      <c r="Y16" s="109"/>
      <c r="Z16" s="183">
        <f>SUM(Z15:AA15)</f>
        <v>927</v>
      </c>
      <c r="AA16" s="184"/>
      <c r="AB16" s="141"/>
    </row>
    <row r="17" spans="2:28" ht="15" customHeight="1">
      <c r="B17" s="112" t="s">
        <v>2</v>
      </c>
      <c r="C17" s="113"/>
      <c r="D17" s="209">
        <v>638</v>
      </c>
      <c r="E17" s="195"/>
      <c r="F17" s="196"/>
      <c r="G17" s="47" t="s">
        <v>4</v>
      </c>
      <c r="H17" s="69">
        <f>D17-'１１月'!D17</f>
        <v>23</v>
      </c>
      <c r="I17" s="48" t="s">
        <v>5</v>
      </c>
      <c r="J17" s="34" t="str">
        <f>IF(H17=0,"",IF(H17&gt;0,"↑","↓"))</f>
        <v>↑</v>
      </c>
      <c r="L17" s="203"/>
      <c r="M17" s="183">
        <f>M16+N16</f>
        <v>5502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1756</v>
      </c>
      <c r="U17" s="107">
        <v>1607</v>
      </c>
      <c r="V17" s="110">
        <v>1324</v>
      </c>
      <c r="W17" s="105">
        <v>16</v>
      </c>
      <c r="X17" s="107">
        <v>32</v>
      </c>
      <c r="Y17" s="110">
        <v>34</v>
      </c>
      <c r="Z17" s="105">
        <f>T17+W17</f>
        <v>1772</v>
      </c>
      <c r="AA17" s="107">
        <f>U17+X17</f>
        <v>1639</v>
      </c>
      <c r="AB17" s="142">
        <v>1341</v>
      </c>
    </row>
    <row r="18" spans="2:28" ht="15" customHeight="1" thickBot="1">
      <c r="B18" s="114" t="s">
        <v>3</v>
      </c>
      <c r="C18" s="115"/>
      <c r="D18" s="210">
        <v>894</v>
      </c>
      <c r="E18" s="198"/>
      <c r="F18" s="199"/>
      <c r="G18" s="53" t="s">
        <v>4</v>
      </c>
      <c r="H18" s="70">
        <f>D18-'１１月'!D18</f>
        <v>50</v>
      </c>
      <c r="I18" s="54" t="s">
        <v>5</v>
      </c>
      <c r="J18" s="34" t="str">
        <f>IF(H18=0,"",IF(H18&gt;0,"↑","↓"))</f>
        <v>↑</v>
      </c>
      <c r="L18" s="202" t="s">
        <v>118</v>
      </c>
      <c r="M18" s="105">
        <v>3047</v>
      </c>
      <c r="N18" s="107">
        <v>2894</v>
      </c>
      <c r="O18" s="58"/>
      <c r="P18" s="110">
        <v>2426</v>
      </c>
      <c r="Q18" s="56"/>
      <c r="S18" s="182"/>
      <c r="T18" s="183">
        <f>T17+U17</f>
        <v>3363</v>
      </c>
      <c r="U18" s="184"/>
      <c r="V18" s="109"/>
      <c r="W18" s="183">
        <f>W17+X17</f>
        <v>48</v>
      </c>
      <c r="X18" s="184"/>
      <c r="Y18" s="109"/>
      <c r="Z18" s="183">
        <f>SUM(Z17:AA17)</f>
        <v>3411</v>
      </c>
      <c r="AA18" s="184"/>
      <c r="AB18" s="141"/>
    </row>
    <row r="19" spans="12:28" ht="15" customHeight="1">
      <c r="L19" s="203"/>
      <c r="M19" s="183">
        <f>M18+N18</f>
        <v>5941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4846</v>
      </c>
      <c r="U19" s="107">
        <v>4718</v>
      </c>
      <c r="V19" s="110">
        <v>3721</v>
      </c>
      <c r="W19" s="105">
        <v>152</v>
      </c>
      <c r="X19" s="107">
        <v>130</v>
      </c>
      <c r="Y19" s="110">
        <v>187</v>
      </c>
      <c r="Z19" s="105">
        <f>T19+W19</f>
        <v>4998</v>
      </c>
      <c r="AA19" s="107">
        <f>U19+X19</f>
        <v>4848</v>
      </c>
      <c r="AB19" s="142">
        <v>3880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74</v>
      </c>
      <c r="N20" s="107">
        <v>81</v>
      </c>
      <c r="O20" s="58"/>
      <c r="P20" s="110">
        <v>52</v>
      </c>
      <c r="Q20" s="56"/>
      <c r="S20" s="182"/>
      <c r="T20" s="183">
        <f>T19+U19</f>
        <v>9564</v>
      </c>
      <c r="U20" s="184"/>
      <c r="V20" s="109"/>
      <c r="W20" s="183">
        <f>W19+X19</f>
        <v>282</v>
      </c>
      <c r="X20" s="184"/>
      <c r="Y20" s="109"/>
      <c r="Z20" s="183">
        <f>SUM(Z19:AA19)</f>
        <v>9846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155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1433</v>
      </c>
      <c r="U21" s="107">
        <v>1343</v>
      </c>
      <c r="V21" s="110">
        <v>1056</v>
      </c>
      <c r="W21" s="105">
        <v>56</v>
      </c>
      <c r="X21" s="107">
        <v>60</v>
      </c>
      <c r="Y21" s="110">
        <v>79</v>
      </c>
      <c r="Z21" s="105">
        <f>T21+W21</f>
        <v>1489</v>
      </c>
      <c r="AA21" s="107">
        <f>U21+X21</f>
        <v>1403</v>
      </c>
      <c r="AB21" s="142">
        <v>1122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1482</v>
      </c>
      <c r="N22" s="107">
        <v>1400</v>
      </c>
      <c r="O22" s="58"/>
      <c r="P22" s="110">
        <v>1118</v>
      </c>
      <c r="Q22" s="56"/>
      <c r="S22" s="182"/>
      <c r="T22" s="183">
        <f>T21+U21</f>
        <v>2776</v>
      </c>
      <c r="U22" s="184"/>
      <c r="V22" s="109"/>
      <c r="W22" s="183">
        <f>W21+X21</f>
        <v>116</v>
      </c>
      <c r="X22" s="184"/>
      <c r="Y22" s="109"/>
      <c r="Z22" s="183">
        <f>SUM(Z21:AA21)</f>
        <v>2892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aca="true" t="shared" si="1" ref="D23:D29">D32+D41</f>
        <v>18</v>
      </c>
      <c r="E23" s="92">
        <f t="shared" si="0"/>
        <v>14</v>
      </c>
      <c r="F23" s="93">
        <f>SUM(D23:E23)</f>
        <v>32</v>
      </c>
      <c r="G23" s="47" t="s">
        <v>4</v>
      </c>
      <c r="H23" s="68">
        <f>F23-'１１月'!F23</f>
        <v>5</v>
      </c>
      <c r="I23" s="48" t="s">
        <v>5</v>
      </c>
      <c r="J23" s="34" t="str">
        <f aca="true" t="shared" si="2" ref="J23:J29">IF(H23=0,"",IF(H23&gt;0,"↑","↓"))</f>
        <v>↑</v>
      </c>
      <c r="L23" s="203"/>
      <c r="M23" s="183">
        <f>M22+N22</f>
        <v>2882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454</v>
      </c>
      <c r="U23" s="107">
        <v>437</v>
      </c>
      <c r="V23" s="110">
        <v>293</v>
      </c>
      <c r="W23" s="105">
        <v>1</v>
      </c>
      <c r="X23" s="107">
        <v>2</v>
      </c>
      <c r="Y23" s="110">
        <v>3</v>
      </c>
      <c r="Z23" s="105">
        <f>T23+W23</f>
        <v>455</v>
      </c>
      <c r="AA23" s="107">
        <f>U23+X23</f>
        <v>439</v>
      </c>
      <c r="AB23" s="142">
        <v>294</v>
      </c>
    </row>
    <row r="24" spans="2:28" ht="15" customHeight="1">
      <c r="B24" s="13" t="s">
        <v>10</v>
      </c>
      <c r="C24" s="92">
        <f t="shared" si="0"/>
        <v>7</v>
      </c>
      <c r="D24" s="92">
        <f t="shared" si="1"/>
        <v>12</v>
      </c>
      <c r="E24" s="92">
        <f t="shared" si="0"/>
        <v>10</v>
      </c>
      <c r="F24" s="93">
        <f aca="true" t="shared" si="3" ref="F24:F29">SUM(D24:E24)</f>
        <v>22</v>
      </c>
      <c r="G24" s="47" t="s">
        <v>4</v>
      </c>
      <c r="H24" s="68">
        <f>F24-'１１月'!F24</f>
        <v>-3</v>
      </c>
      <c r="I24" s="48" t="s">
        <v>5</v>
      </c>
      <c r="J24" s="34" t="str">
        <f t="shared" si="2"/>
        <v>↓</v>
      </c>
      <c r="L24" s="202" t="s">
        <v>121</v>
      </c>
      <c r="M24" s="105">
        <v>452</v>
      </c>
      <c r="N24" s="107">
        <v>437</v>
      </c>
      <c r="O24" s="58"/>
      <c r="P24" s="110">
        <v>292</v>
      </c>
      <c r="Q24" s="56"/>
      <c r="S24" s="182"/>
      <c r="T24" s="183">
        <f>T23+U23</f>
        <v>891</v>
      </c>
      <c r="U24" s="184"/>
      <c r="V24" s="109"/>
      <c r="W24" s="183">
        <f>W23+X23</f>
        <v>3</v>
      </c>
      <c r="X24" s="184"/>
      <c r="Y24" s="109"/>
      <c r="Z24" s="183">
        <f>SUM(Z23:AA23)</f>
        <v>894</v>
      </c>
      <c r="AA24" s="184"/>
      <c r="AB24" s="141"/>
    </row>
    <row r="25" spans="2:28" ht="15" customHeight="1">
      <c r="B25" s="13" t="s">
        <v>11</v>
      </c>
      <c r="C25" s="92">
        <f t="shared" si="0"/>
        <v>124</v>
      </c>
      <c r="D25" s="92">
        <f t="shared" si="1"/>
        <v>97</v>
      </c>
      <c r="E25" s="92">
        <f t="shared" si="0"/>
        <v>74</v>
      </c>
      <c r="F25" s="93">
        <f t="shared" si="3"/>
        <v>171</v>
      </c>
      <c r="G25" s="47" t="s">
        <v>4</v>
      </c>
      <c r="H25" s="68">
        <f>F25-'１１月'!F25</f>
        <v>26</v>
      </c>
      <c r="I25" s="48" t="s">
        <v>5</v>
      </c>
      <c r="J25" s="34" t="str">
        <f t="shared" si="2"/>
        <v>↑</v>
      </c>
      <c r="L25" s="203"/>
      <c r="M25" s="183">
        <f>M24+N24</f>
        <v>889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1934</v>
      </c>
      <c r="U25" s="107">
        <v>1841</v>
      </c>
      <c r="V25" s="110">
        <v>1661</v>
      </c>
      <c r="W25" s="105">
        <v>179</v>
      </c>
      <c r="X25" s="107">
        <v>110</v>
      </c>
      <c r="Y25" s="110">
        <v>253</v>
      </c>
      <c r="Z25" s="105">
        <f>T25+W25</f>
        <v>2113</v>
      </c>
      <c r="AA25" s="107">
        <f>U25+X25</f>
        <v>1951</v>
      </c>
      <c r="AB25" s="142">
        <v>1897</v>
      </c>
    </row>
    <row r="26" spans="2:28" ht="15" customHeight="1">
      <c r="B26" s="13" t="s">
        <v>12</v>
      </c>
      <c r="C26" s="92">
        <f t="shared" si="0"/>
        <v>51</v>
      </c>
      <c r="D26" s="92">
        <f t="shared" si="1"/>
        <v>57</v>
      </c>
      <c r="E26" s="92">
        <f t="shared" si="0"/>
        <v>37</v>
      </c>
      <c r="F26" s="93">
        <f t="shared" si="3"/>
        <v>94</v>
      </c>
      <c r="G26" s="47" t="s">
        <v>4</v>
      </c>
      <c r="H26" s="68">
        <f>F26-'１１月'!F26</f>
        <v>-47</v>
      </c>
      <c r="I26" s="48" t="s">
        <v>5</v>
      </c>
      <c r="J26" s="34" t="str">
        <f t="shared" si="2"/>
        <v>↓</v>
      </c>
      <c r="L26" s="202" t="s">
        <v>122</v>
      </c>
      <c r="M26" s="105">
        <v>2013</v>
      </c>
      <c r="N26" s="107">
        <v>1829</v>
      </c>
      <c r="O26" s="58"/>
      <c r="P26" s="110">
        <v>1795</v>
      </c>
      <c r="Q26" s="56"/>
      <c r="S26" s="182"/>
      <c r="T26" s="183">
        <f>T25+U25</f>
        <v>3775</v>
      </c>
      <c r="U26" s="184"/>
      <c r="V26" s="109"/>
      <c r="W26" s="183">
        <f>W25+X25</f>
        <v>289</v>
      </c>
      <c r="X26" s="184"/>
      <c r="Y26" s="109"/>
      <c r="Z26" s="183">
        <f>SUM(Z25:AA25)</f>
        <v>4064</v>
      </c>
      <c r="AA26" s="184"/>
      <c r="AB26" s="141"/>
    </row>
    <row r="27" spans="2:28" ht="15" customHeight="1">
      <c r="B27" s="13" t="s">
        <v>13</v>
      </c>
      <c r="C27" s="92">
        <f t="shared" si="0"/>
        <v>9</v>
      </c>
      <c r="D27" s="92">
        <f t="shared" si="1"/>
        <v>3</v>
      </c>
      <c r="E27" s="92">
        <f t="shared" si="0"/>
        <v>3</v>
      </c>
      <c r="F27" s="93">
        <f t="shared" si="3"/>
        <v>6</v>
      </c>
      <c r="G27" s="47" t="s">
        <v>4</v>
      </c>
      <c r="H27" s="68">
        <f>F27-'１１月'!F27</f>
        <v>4</v>
      </c>
      <c r="I27" s="48" t="s">
        <v>5</v>
      </c>
      <c r="J27" s="34" t="str">
        <f t="shared" si="2"/>
        <v>↑</v>
      </c>
      <c r="L27" s="203"/>
      <c r="M27" s="183">
        <f>M26+N26</f>
        <v>3842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2895</v>
      </c>
      <c r="U27" s="107">
        <v>2889</v>
      </c>
      <c r="V27" s="110">
        <v>2196</v>
      </c>
      <c r="W27" s="105">
        <v>53</v>
      </c>
      <c r="X27" s="107">
        <v>103</v>
      </c>
      <c r="Y27" s="110">
        <v>118</v>
      </c>
      <c r="Z27" s="105">
        <f>T27+W27</f>
        <v>2948</v>
      </c>
      <c r="AA27" s="107">
        <f>U27+X27</f>
        <v>2992</v>
      </c>
      <c r="AB27" s="142">
        <v>2289</v>
      </c>
    </row>
    <row r="28" spans="2:28" ht="15" customHeight="1" thickBot="1">
      <c r="B28" s="14" t="s">
        <v>14</v>
      </c>
      <c r="C28" s="94">
        <f t="shared" si="0"/>
        <v>13</v>
      </c>
      <c r="D28" s="94">
        <f t="shared" si="1"/>
        <v>2</v>
      </c>
      <c r="E28" s="94">
        <f t="shared" si="0"/>
        <v>3</v>
      </c>
      <c r="F28" s="95">
        <f t="shared" si="3"/>
        <v>5</v>
      </c>
      <c r="G28" s="57" t="s">
        <v>4</v>
      </c>
      <c r="H28" s="71">
        <f>F28-'１１月'!F28</f>
        <v>1</v>
      </c>
      <c r="I28" s="51" t="s">
        <v>5</v>
      </c>
      <c r="J28" s="34" t="str">
        <f t="shared" si="2"/>
        <v>↑</v>
      </c>
      <c r="L28" s="202" t="s">
        <v>123</v>
      </c>
      <c r="M28" s="105">
        <v>323</v>
      </c>
      <c r="N28" s="107">
        <v>311</v>
      </c>
      <c r="O28" s="58"/>
      <c r="P28" s="110">
        <v>284</v>
      </c>
      <c r="Q28" s="56"/>
      <c r="S28" s="182"/>
      <c r="T28" s="183">
        <f>T27+U27</f>
        <v>5784</v>
      </c>
      <c r="U28" s="184"/>
      <c r="V28" s="109"/>
      <c r="W28" s="183">
        <f>W27+X27</f>
        <v>156</v>
      </c>
      <c r="X28" s="184"/>
      <c r="Y28" s="109"/>
      <c r="Z28" s="183">
        <f>SUM(Z27:AA27)</f>
        <v>5940</v>
      </c>
      <c r="AA28" s="184"/>
      <c r="AB28" s="141"/>
    </row>
    <row r="29" spans="2:28" ht="15" customHeight="1" thickBot="1">
      <c r="B29" s="15" t="s">
        <v>15</v>
      </c>
      <c r="C29" s="96">
        <f t="shared" si="0"/>
        <v>62</v>
      </c>
      <c r="D29" s="96">
        <f t="shared" si="1"/>
        <v>47</v>
      </c>
      <c r="E29" s="96">
        <f t="shared" si="0"/>
        <v>41</v>
      </c>
      <c r="F29" s="97">
        <f t="shared" si="3"/>
        <v>88</v>
      </c>
      <c r="G29" s="59" t="s">
        <v>4</v>
      </c>
      <c r="H29" s="72">
        <f>F29-'１１月'!F29</f>
        <v>84</v>
      </c>
      <c r="I29" s="60" t="s">
        <v>5</v>
      </c>
      <c r="J29" s="34" t="str">
        <f t="shared" si="2"/>
        <v>↑</v>
      </c>
      <c r="L29" s="203"/>
      <c r="M29" s="183">
        <f>M28+N28</f>
        <v>634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1001</v>
      </c>
      <c r="U29" s="107">
        <v>988</v>
      </c>
      <c r="V29" s="110">
        <v>671</v>
      </c>
      <c r="W29" s="105">
        <v>3</v>
      </c>
      <c r="X29" s="107">
        <v>4</v>
      </c>
      <c r="Y29" s="110">
        <v>7</v>
      </c>
      <c r="Z29" s="105">
        <f>T29+W29</f>
        <v>1004</v>
      </c>
      <c r="AA29" s="107">
        <f>U29+X29</f>
        <v>992</v>
      </c>
      <c r="AB29" s="142">
        <v>675</v>
      </c>
    </row>
    <row r="30" spans="2:28" ht="15" customHeight="1" thickBot="1">
      <c r="B30" s="10"/>
      <c r="C30" s="44"/>
      <c r="H30" s="63"/>
      <c r="L30" s="202" t="s">
        <v>124</v>
      </c>
      <c r="M30" s="105">
        <v>1311</v>
      </c>
      <c r="N30" s="107">
        <v>1333</v>
      </c>
      <c r="O30" s="58"/>
      <c r="P30" s="110">
        <v>1069</v>
      </c>
      <c r="Q30" s="56"/>
      <c r="S30" s="182"/>
      <c r="T30" s="183">
        <f>T29+U29</f>
        <v>1989</v>
      </c>
      <c r="U30" s="184"/>
      <c r="V30" s="109"/>
      <c r="W30" s="183">
        <f>W29+X29</f>
        <v>7</v>
      </c>
      <c r="X30" s="184"/>
      <c r="Y30" s="109"/>
      <c r="Z30" s="183">
        <f>SUM(Z29:AA29)</f>
        <v>1996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2644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142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142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18</v>
      </c>
      <c r="E32" s="103">
        <v>14</v>
      </c>
      <c r="F32" s="93">
        <f>SUM(D32:E32)</f>
        <v>32</v>
      </c>
      <c r="G32" s="47" t="s">
        <v>4</v>
      </c>
      <c r="H32" s="68">
        <f>F32-'１１月'!F32</f>
        <v>6</v>
      </c>
      <c r="I32" s="48" t="s">
        <v>5</v>
      </c>
      <c r="J32" s="34" t="str">
        <f aca="true" t="shared" si="4" ref="J32:J38">IF(H32=0,"",IF(H32&gt;0,"↑","↓"))</f>
        <v>↑</v>
      </c>
      <c r="L32" s="202" t="s">
        <v>125</v>
      </c>
      <c r="M32" s="105">
        <v>1283</v>
      </c>
      <c r="N32" s="107">
        <v>1319</v>
      </c>
      <c r="O32" s="58"/>
      <c r="P32" s="110">
        <v>947</v>
      </c>
      <c r="Q32" s="56"/>
      <c r="S32" s="182"/>
      <c r="T32" s="183">
        <f>T31+U31</f>
        <v>288</v>
      </c>
      <c r="U32" s="184"/>
      <c r="V32" s="109"/>
      <c r="W32" s="183">
        <f>W31+X31</f>
        <v>0</v>
      </c>
      <c r="X32" s="184"/>
      <c r="Y32" s="109"/>
      <c r="Z32" s="183">
        <f>SUM(Z31:AA31)</f>
        <v>288</v>
      </c>
      <c r="AA32" s="184"/>
      <c r="AB32" s="141"/>
    </row>
    <row r="33" spans="2:28" ht="15" customHeight="1">
      <c r="B33" s="13" t="s">
        <v>10</v>
      </c>
      <c r="C33" s="103">
        <v>7</v>
      </c>
      <c r="D33" s="103">
        <v>12</v>
      </c>
      <c r="E33" s="103">
        <v>10</v>
      </c>
      <c r="F33" s="93">
        <f aca="true" t="shared" si="5" ref="F33:F38">SUM(D33:E33)</f>
        <v>22</v>
      </c>
      <c r="G33" s="47" t="s">
        <v>4</v>
      </c>
      <c r="H33" s="68">
        <f>F33-'１１月'!F33</f>
        <v>-3</v>
      </c>
      <c r="I33" s="48" t="s">
        <v>5</v>
      </c>
      <c r="J33" s="34" t="str">
        <f t="shared" si="4"/>
        <v>↓</v>
      </c>
      <c r="L33" s="203"/>
      <c r="M33" s="183">
        <f>M32+N32</f>
        <v>2602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171</v>
      </c>
      <c r="U33" s="107">
        <v>189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180</v>
      </c>
      <c r="AA33" s="107">
        <f>U33+X33</f>
        <v>195</v>
      </c>
      <c r="AB33" s="142">
        <v>120</v>
      </c>
    </row>
    <row r="34" spans="2:28" ht="15" customHeight="1">
      <c r="B34" s="13" t="s">
        <v>11</v>
      </c>
      <c r="C34" s="103">
        <v>61</v>
      </c>
      <c r="D34" s="103">
        <v>51</v>
      </c>
      <c r="E34" s="103">
        <v>46</v>
      </c>
      <c r="F34" s="93">
        <f t="shared" si="5"/>
        <v>97</v>
      </c>
      <c r="G34" s="47" t="s">
        <v>4</v>
      </c>
      <c r="H34" s="68">
        <f>F34-'１１月'!F34</f>
        <v>-14</v>
      </c>
      <c r="I34" s="48" t="s">
        <v>5</v>
      </c>
      <c r="J34" s="34" t="str">
        <f t="shared" si="4"/>
        <v>↓</v>
      </c>
      <c r="L34" s="202" t="s">
        <v>126</v>
      </c>
      <c r="M34" s="105">
        <v>354</v>
      </c>
      <c r="N34" s="107">
        <v>340</v>
      </c>
      <c r="O34" s="58"/>
      <c r="P34" s="110">
        <v>273</v>
      </c>
      <c r="Q34" s="56"/>
      <c r="S34" s="182"/>
      <c r="T34" s="183">
        <f>T33+U33</f>
        <v>360</v>
      </c>
      <c r="U34" s="184"/>
      <c r="V34" s="109"/>
      <c r="W34" s="183">
        <f>W33+X33</f>
        <v>15</v>
      </c>
      <c r="X34" s="184"/>
      <c r="Y34" s="109"/>
      <c r="Z34" s="183">
        <f>SUM(Z33:AA33)</f>
        <v>375</v>
      </c>
      <c r="AA34" s="184"/>
      <c r="AB34" s="141"/>
    </row>
    <row r="35" spans="2:28" ht="15" customHeight="1">
      <c r="B35" s="13" t="s">
        <v>12</v>
      </c>
      <c r="C35" s="103">
        <v>43</v>
      </c>
      <c r="D35" s="103">
        <v>50</v>
      </c>
      <c r="E35" s="103">
        <v>34</v>
      </c>
      <c r="F35" s="93">
        <f t="shared" si="5"/>
        <v>84</v>
      </c>
      <c r="G35" s="47" t="s">
        <v>4</v>
      </c>
      <c r="H35" s="68">
        <f>F35-'１１月'!F35</f>
        <v>-36</v>
      </c>
      <c r="I35" s="48" t="s">
        <v>5</v>
      </c>
      <c r="J35" s="34" t="str">
        <f t="shared" si="4"/>
        <v>↓</v>
      </c>
      <c r="L35" s="203"/>
      <c r="M35" s="183">
        <f>M34+N34</f>
        <v>694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921</v>
      </c>
      <c r="U35" s="107">
        <v>926</v>
      </c>
      <c r="V35" s="110">
        <v>644</v>
      </c>
      <c r="W35" s="105">
        <v>130</v>
      </c>
      <c r="X35" s="107">
        <v>108</v>
      </c>
      <c r="Y35" s="110">
        <v>137</v>
      </c>
      <c r="Z35" s="105">
        <f>T35+W35</f>
        <v>1051</v>
      </c>
      <c r="AA35" s="107">
        <f>U35+X35</f>
        <v>1034</v>
      </c>
      <c r="AB35" s="142">
        <v>770</v>
      </c>
    </row>
    <row r="36" spans="2:28" ht="15" customHeight="1">
      <c r="B36" s="13" t="s">
        <v>13</v>
      </c>
      <c r="C36" s="103">
        <v>9</v>
      </c>
      <c r="D36" s="103">
        <v>3</v>
      </c>
      <c r="E36" s="103">
        <v>2</v>
      </c>
      <c r="F36" s="93">
        <f t="shared" si="5"/>
        <v>5</v>
      </c>
      <c r="G36" s="47" t="s">
        <v>4</v>
      </c>
      <c r="H36" s="68">
        <f>F36-'１１月'!F36</f>
        <v>5</v>
      </c>
      <c r="I36" s="48" t="s">
        <v>5</v>
      </c>
      <c r="J36" s="34" t="str">
        <f t="shared" si="4"/>
        <v>↑</v>
      </c>
      <c r="L36" s="202" t="s">
        <v>127</v>
      </c>
      <c r="M36" s="105">
        <v>1004</v>
      </c>
      <c r="N36" s="107">
        <v>992</v>
      </c>
      <c r="O36" s="58"/>
      <c r="P36" s="110">
        <v>675</v>
      </c>
      <c r="Q36" s="56"/>
      <c r="S36" s="182"/>
      <c r="T36" s="183">
        <f>T35+U35</f>
        <v>1847</v>
      </c>
      <c r="U36" s="184"/>
      <c r="V36" s="109"/>
      <c r="W36" s="183">
        <f>W35+X35</f>
        <v>238</v>
      </c>
      <c r="X36" s="184"/>
      <c r="Y36" s="109"/>
      <c r="Z36" s="183">
        <f>SUM(Z35:AA35)</f>
        <v>2085</v>
      </c>
      <c r="AA36" s="184"/>
      <c r="AB36" s="141"/>
    </row>
    <row r="37" spans="2:28" ht="15" customHeight="1" thickBot="1">
      <c r="B37" s="14" t="s">
        <v>14</v>
      </c>
      <c r="C37" s="104">
        <v>8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F37-'１１月'!F37</f>
        <v>0</v>
      </c>
      <c r="I37" s="51" t="s">
        <v>5</v>
      </c>
      <c r="J37" s="34">
        <f t="shared" si="4"/>
      </c>
      <c r="L37" s="203"/>
      <c r="M37" s="183">
        <f>M36+N36</f>
        <v>1996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331</v>
      </c>
      <c r="U37" s="107">
        <v>342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337</v>
      </c>
      <c r="AA37" s="107">
        <f>U37+X37</f>
        <v>343</v>
      </c>
      <c r="AB37" s="142">
        <v>246</v>
      </c>
    </row>
    <row r="38" spans="2:28" ht="15" customHeight="1" thickBot="1">
      <c r="B38" s="15" t="s">
        <v>15</v>
      </c>
      <c r="C38" s="96">
        <v>12</v>
      </c>
      <c r="D38" s="96">
        <v>10</v>
      </c>
      <c r="E38" s="96">
        <v>18</v>
      </c>
      <c r="F38" s="97">
        <f t="shared" si="5"/>
        <v>28</v>
      </c>
      <c r="G38" s="61" t="s">
        <v>4</v>
      </c>
      <c r="H38" s="72">
        <f>F38-'１１月'!F38</f>
        <v>36</v>
      </c>
      <c r="I38" s="60" t="s">
        <v>5</v>
      </c>
      <c r="J38" s="34" t="str">
        <f t="shared" si="4"/>
        <v>↑</v>
      </c>
      <c r="L38" s="202" t="s">
        <v>128</v>
      </c>
      <c r="M38" s="105">
        <v>142</v>
      </c>
      <c r="N38" s="107">
        <v>139</v>
      </c>
      <c r="O38" s="58"/>
      <c r="P38" s="110">
        <v>92</v>
      </c>
      <c r="Q38" s="56"/>
      <c r="S38" s="182"/>
      <c r="T38" s="183">
        <f>T37+U37</f>
        <v>673</v>
      </c>
      <c r="U38" s="184"/>
      <c r="V38" s="109"/>
      <c r="W38" s="183">
        <f>W37+X37</f>
        <v>7</v>
      </c>
      <c r="X38" s="184"/>
      <c r="Y38" s="109"/>
      <c r="Z38" s="183">
        <f>SUM(Z37:AA37)</f>
        <v>680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281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176</v>
      </c>
      <c r="U39" s="107">
        <v>189</v>
      </c>
      <c r="V39" s="110">
        <v>119</v>
      </c>
      <c r="W39" s="105">
        <v>8</v>
      </c>
      <c r="X39" s="107">
        <v>0</v>
      </c>
      <c r="Y39" s="110">
        <v>8</v>
      </c>
      <c r="Z39" s="105">
        <f>T39+W39</f>
        <v>184</v>
      </c>
      <c r="AA39" s="107">
        <f>U39+X39</f>
        <v>189</v>
      </c>
      <c r="AB39" s="142">
        <v>127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180</v>
      </c>
      <c r="N40" s="107">
        <v>195</v>
      </c>
      <c r="O40" s="58"/>
      <c r="P40" s="110">
        <v>120</v>
      </c>
      <c r="Q40" s="56"/>
      <c r="S40" s="182"/>
      <c r="T40" s="183">
        <f>T39+U39</f>
        <v>365</v>
      </c>
      <c r="U40" s="184"/>
      <c r="V40" s="109"/>
      <c r="W40" s="183">
        <f>W39+X39</f>
        <v>8</v>
      </c>
      <c r="X40" s="184"/>
      <c r="Y40" s="109"/>
      <c r="Z40" s="183">
        <f>SUM(Z39:AA39)</f>
        <v>373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F41-'１１月'!F41</f>
        <v>-1</v>
      </c>
      <c r="I41" s="48" t="s">
        <v>5</v>
      </c>
      <c r="J41" s="34" t="str">
        <f aca="true" t="shared" si="6" ref="J41:J47">IF(H41=0,"",IF(H41&gt;0,"↑","↓"))</f>
        <v>↓</v>
      </c>
      <c r="L41" s="203"/>
      <c r="M41" s="183">
        <f>M40+N40</f>
        <v>375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94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94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F42-'１１月'!F42</f>
        <v>0</v>
      </c>
      <c r="I42" s="48" t="s">
        <v>5</v>
      </c>
      <c r="J42" s="34">
        <f t="shared" si="6"/>
      </c>
      <c r="L42" s="202" t="s">
        <v>130</v>
      </c>
      <c r="M42" s="105">
        <v>1051</v>
      </c>
      <c r="N42" s="107">
        <v>1034</v>
      </c>
      <c r="O42" s="58"/>
      <c r="P42" s="110">
        <v>770</v>
      </c>
      <c r="Q42" s="56"/>
      <c r="S42" s="182"/>
      <c r="T42" s="183">
        <f>T41+U41</f>
        <v>207</v>
      </c>
      <c r="U42" s="184"/>
      <c r="V42" s="109"/>
      <c r="W42" s="183">
        <f>W41+X41</f>
        <v>0</v>
      </c>
      <c r="X42" s="184"/>
      <c r="Y42" s="109"/>
      <c r="Z42" s="183">
        <f>SUM(Z41:AA41)</f>
        <v>207</v>
      </c>
      <c r="AA42" s="184"/>
      <c r="AB42" s="141"/>
    </row>
    <row r="43" spans="2:28" ht="15" customHeight="1">
      <c r="B43" s="13" t="s">
        <v>11</v>
      </c>
      <c r="C43" s="103">
        <v>63</v>
      </c>
      <c r="D43" s="103">
        <v>46</v>
      </c>
      <c r="E43" s="103">
        <v>28</v>
      </c>
      <c r="F43" s="93">
        <f t="shared" si="7"/>
        <v>74</v>
      </c>
      <c r="G43" s="47" t="s">
        <v>4</v>
      </c>
      <c r="H43" s="68">
        <f>F43-'１１月'!F43</f>
        <v>40</v>
      </c>
      <c r="I43" s="48" t="s">
        <v>5</v>
      </c>
      <c r="J43" s="34" t="str">
        <f t="shared" si="6"/>
        <v>↑</v>
      </c>
      <c r="L43" s="203"/>
      <c r="M43" s="183">
        <f>M42+N42</f>
        <v>2085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20905</v>
      </c>
      <c r="U43" s="99">
        <v>20316</v>
      </c>
      <c r="V43" s="100">
        <v>15625</v>
      </c>
      <c r="W43" s="98">
        <v>730</v>
      </c>
      <c r="X43" s="99">
        <v>638</v>
      </c>
      <c r="Y43" s="100">
        <v>1015</v>
      </c>
      <c r="Z43" s="98">
        <f>Z7+Z9+Z11+Z13+Z15+Z17+Z19+Z21+Z23+Z25+Z27+Z29+Z31+Z33+Z35+Z37+Z39+Z41</f>
        <v>21635</v>
      </c>
      <c r="AA43" s="99">
        <f>AA7+AA9+AA11+AA13+AA15+AA17+AA19+AA21+AA23+AA25+AA27+AA29+AA31+AA33+AA35+AA37+AA39+AA41</f>
        <v>20954</v>
      </c>
      <c r="AB43" s="143">
        <v>16492</v>
      </c>
    </row>
    <row r="44" spans="2:28" ht="15" customHeight="1" thickBot="1">
      <c r="B44" s="13" t="s">
        <v>12</v>
      </c>
      <c r="C44" s="103">
        <v>8</v>
      </c>
      <c r="D44" s="103">
        <v>7</v>
      </c>
      <c r="E44" s="103">
        <v>3</v>
      </c>
      <c r="F44" s="93">
        <f t="shared" si="7"/>
        <v>10</v>
      </c>
      <c r="G44" s="47" t="s">
        <v>4</v>
      </c>
      <c r="H44" s="68">
        <f>F44-'１１月'!F44</f>
        <v>-11</v>
      </c>
      <c r="I44" s="48" t="s">
        <v>5</v>
      </c>
      <c r="J44" s="34" t="str">
        <f t="shared" si="6"/>
        <v>↓</v>
      </c>
      <c r="L44" s="202" t="s">
        <v>131</v>
      </c>
      <c r="M44" s="105">
        <v>337</v>
      </c>
      <c r="N44" s="107">
        <v>343</v>
      </c>
      <c r="O44" s="58"/>
      <c r="P44" s="108">
        <v>246</v>
      </c>
      <c r="Q44" s="56"/>
      <c r="S44" s="178"/>
      <c r="T44" s="179">
        <f>T43+U43</f>
        <v>41221</v>
      </c>
      <c r="U44" s="180"/>
      <c r="V44" s="101"/>
      <c r="W44" s="179">
        <f>W43+X43</f>
        <v>1368</v>
      </c>
      <c r="X44" s="180"/>
      <c r="Y44" s="101"/>
      <c r="Z44" s="179">
        <f>SUM(Z43:AA43)</f>
        <v>42589</v>
      </c>
      <c r="AA44" s="180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1</v>
      </c>
      <c r="F45" s="93">
        <f t="shared" si="7"/>
        <v>1</v>
      </c>
      <c r="G45" s="47" t="s">
        <v>4</v>
      </c>
      <c r="H45" s="68">
        <f>F45-'１１月'!F45</f>
        <v>-1</v>
      </c>
      <c r="I45" s="48" t="s">
        <v>5</v>
      </c>
      <c r="J45" s="34" t="str">
        <f t="shared" si="6"/>
        <v>↓</v>
      </c>
      <c r="L45" s="203"/>
      <c r="M45" s="183">
        <f>M44+N44</f>
        <v>680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2</v>
      </c>
      <c r="E46" s="104">
        <v>3</v>
      </c>
      <c r="F46" s="95">
        <f t="shared" si="7"/>
        <v>5</v>
      </c>
      <c r="G46" s="57" t="s">
        <v>4</v>
      </c>
      <c r="H46" s="71">
        <f>F46-'１１月'!F46</f>
        <v>1</v>
      </c>
      <c r="I46" s="51" t="s">
        <v>5</v>
      </c>
      <c r="J46" s="34" t="str">
        <f t="shared" si="6"/>
        <v>↑</v>
      </c>
      <c r="L46" s="202" t="s">
        <v>132</v>
      </c>
      <c r="M46" s="105">
        <v>184</v>
      </c>
      <c r="N46" s="107">
        <v>189</v>
      </c>
      <c r="O46" s="58"/>
      <c r="P46" s="110">
        <v>127</v>
      </c>
      <c r="Q46" s="56"/>
      <c r="T46" s="181" t="s">
        <v>256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50</v>
      </c>
      <c r="D47" s="96">
        <v>37</v>
      </c>
      <c r="E47" s="96">
        <v>23</v>
      </c>
      <c r="F47" s="97">
        <f t="shared" si="7"/>
        <v>60</v>
      </c>
      <c r="G47" s="61" t="s">
        <v>4</v>
      </c>
      <c r="H47" s="72">
        <f>F47-'１１月'!F47</f>
        <v>48</v>
      </c>
      <c r="I47" s="60" t="s">
        <v>5</v>
      </c>
      <c r="J47" s="34" t="str">
        <f t="shared" si="6"/>
        <v>↑</v>
      </c>
      <c r="L47" s="203"/>
      <c r="M47" s="183">
        <f>M46+N46</f>
        <v>373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113</v>
      </c>
      <c r="N48" s="107">
        <v>94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207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404</v>
      </c>
      <c r="N50" s="107">
        <v>371</v>
      </c>
      <c r="O50" s="58"/>
      <c r="P50" s="110">
        <v>221</v>
      </c>
      <c r="Q50" s="56"/>
    </row>
    <row r="51" spans="12:17" ht="15" customHeight="1">
      <c r="L51" s="203"/>
      <c r="M51" s="183">
        <f>M50+N50</f>
        <v>775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21635</v>
      </c>
      <c r="N52" s="99">
        <v>20954</v>
      </c>
      <c r="O52" s="58"/>
      <c r="P52" s="148">
        <v>16492</v>
      </c>
      <c r="Q52" s="56"/>
    </row>
    <row r="53" spans="12:17" ht="15" customHeight="1" thickBot="1">
      <c r="L53" s="207"/>
      <c r="M53" s="179">
        <f>M52+N52</f>
        <v>42589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0">
      <selection activeCell="D23" sqref="D2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"令和３年１月１日の人口"</f>
        <v>令和３年１月１日の人口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42581</v>
      </c>
      <c r="E3" s="205"/>
      <c r="F3" s="206"/>
      <c r="G3" s="45" t="s">
        <v>4</v>
      </c>
      <c r="H3" s="66">
        <f>D3-'１２月'!D3</f>
        <v>-8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27">
        <f>D10+D16</f>
        <v>21635</v>
      </c>
      <c r="E4" s="195"/>
      <c r="F4" s="196"/>
      <c r="G4" s="47" t="s">
        <v>4</v>
      </c>
      <c r="H4" s="67">
        <f>D4-'１２月'!D4</f>
        <v>0</v>
      </c>
      <c r="I4" s="48" t="s">
        <v>5</v>
      </c>
      <c r="J4" s="34">
        <f>IF(H4=0,"",IF(H4&gt;0,"↑","↓"))</f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27">
        <f>D11+D17</f>
        <v>20946</v>
      </c>
      <c r="E5" s="195"/>
      <c r="F5" s="196"/>
      <c r="G5" s="49" t="s">
        <v>4</v>
      </c>
      <c r="H5" s="69">
        <f>D5-'１２月'!D5</f>
        <v>-8</v>
      </c>
      <c r="I5" s="50" t="s">
        <v>5</v>
      </c>
      <c r="J5" s="34" t="str">
        <f>IF(H5=0,"",IF(H5&gt;0,"↑","↓"))</f>
        <v>↓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16512</v>
      </c>
      <c r="E6" s="198"/>
      <c r="F6" s="199"/>
      <c r="G6" s="53" t="s">
        <v>4</v>
      </c>
      <c r="H6" s="70">
        <f>D6-'１２月'!D6</f>
        <v>20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139</v>
      </c>
      <c r="N6" s="106">
        <v>133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272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139</v>
      </c>
      <c r="U7" s="106">
        <v>132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139</v>
      </c>
      <c r="AA7" s="106">
        <f>U7+X7</f>
        <v>133</v>
      </c>
      <c r="AB7" s="140">
        <v>85</v>
      </c>
    </row>
    <row r="8" spans="2:28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169</v>
      </c>
      <c r="N8" s="107">
        <v>167</v>
      </c>
      <c r="O8" s="58"/>
      <c r="P8" s="110">
        <v>116</v>
      </c>
      <c r="Q8" s="56"/>
      <c r="S8" s="182"/>
      <c r="T8" s="183">
        <f>T7+U7</f>
        <v>271</v>
      </c>
      <c r="U8" s="184"/>
      <c r="V8" s="109"/>
      <c r="W8" s="183">
        <f>W7+X7</f>
        <v>1</v>
      </c>
      <c r="X8" s="184"/>
      <c r="Y8" s="109"/>
      <c r="Z8" s="183">
        <f>SUM(Z7:AA7)</f>
        <v>272</v>
      </c>
      <c r="AA8" s="184"/>
      <c r="AB8" s="141"/>
    </row>
    <row r="9" spans="2:28" ht="15" customHeight="1">
      <c r="B9" s="81" t="s">
        <v>0</v>
      </c>
      <c r="C9" s="111"/>
      <c r="D9" s="211">
        <f>D10+D11</f>
        <v>41216</v>
      </c>
      <c r="E9" s="205"/>
      <c r="F9" s="206"/>
      <c r="G9" s="45" t="s">
        <v>4</v>
      </c>
      <c r="H9" s="66">
        <f>D9-'１２月'!D9</f>
        <v>-5</v>
      </c>
      <c r="I9" s="46" t="s">
        <v>5</v>
      </c>
      <c r="J9" s="34" t="str">
        <f>IF(H9=0,"",IF(H9&gt;0,"↑","↓"))</f>
        <v>↓</v>
      </c>
      <c r="L9" s="203"/>
      <c r="M9" s="183">
        <f>M8+N8</f>
        <v>336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20905</v>
      </c>
      <c r="E10" s="195"/>
      <c r="F10" s="196"/>
      <c r="G10" s="47" t="s">
        <v>4</v>
      </c>
      <c r="H10" s="67">
        <f>D10-'１２月'!D10</f>
        <v>0</v>
      </c>
      <c r="I10" s="48" t="s">
        <v>5</v>
      </c>
      <c r="J10" s="34">
        <f>IF(H10=0,"",IF(H10&gt;0,"↑","↓"))</f>
      </c>
      <c r="L10" s="202" t="s">
        <v>114</v>
      </c>
      <c r="M10" s="105">
        <v>1609</v>
      </c>
      <c r="N10" s="107">
        <v>1544</v>
      </c>
      <c r="O10" s="58"/>
      <c r="P10" s="110">
        <v>1226</v>
      </c>
      <c r="Q10" s="56"/>
      <c r="S10" s="182"/>
      <c r="T10" s="183">
        <f>T9+U9</f>
        <v>336</v>
      </c>
      <c r="U10" s="184"/>
      <c r="V10" s="109"/>
      <c r="W10" s="183">
        <f>W9+X9</f>
        <v>0</v>
      </c>
      <c r="X10" s="184"/>
      <c r="Y10" s="109"/>
      <c r="Z10" s="183">
        <f>SUM(Z9:AA9)</f>
        <v>336</v>
      </c>
      <c r="AA10" s="184"/>
      <c r="AB10" s="141"/>
    </row>
    <row r="11" spans="2:28" ht="15" customHeight="1">
      <c r="B11" s="112" t="s">
        <v>2</v>
      </c>
      <c r="C11" s="113"/>
      <c r="D11" s="209">
        <v>20311</v>
      </c>
      <c r="E11" s="195"/>
      <c r="F11" s="196"/>
      <c r="G11" s="47" t="s">
        <v>4</v>
      </c>
      <c r="H11" s="69">
        <f>D11-'１２月'!D11</f>
        <v>-5</v>
      </c>
      <c r="I11" s="48" t="s">
        <v>5</v>
      </c>
      <c r="J11" s="34" t="str">
        <f>IF(H11=0,"",IF(H11&gt;0,"↑","↓"))</f>
        <v>↓</v>
      </c>
      <c r="L11" s="203"/>
      <c r="M11" s="183">
        <f>M10+N10</f>
        <v>3153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1530</v>
      </c>
      <c r="U11" s="107">
        <v>1508</v>
      </c>
      <c r="V11" s="110">
        <v>1127</v>
      </c>
      <c r="W11" s="105">
        <v>79</v>
      </c>
      <c r="X11" s="107">
        <v>36</v>
      </c>
      <c r="Y11" s="110">
        <v>108</v>
      </c>
      <c r="Z11" s="105">
        <f>T11+W11</f>
        <v>1609</v>
      </c>
      <c r="AA11" s="107">
        <f>U11+X11</f>
        <v>1544</v>
      </c>
      <c r="AB11" s="142">
        <v>1226</v>
      </c>
    </row>
    <row r="12" spans="2:28" ht="15" customHeight="1" thickBot="1">
      <c r="B12" s="114" t="s">
        <v>3</v>
      </c>
      <c r="C12" s="115"/>
      <c r="D12" s="210">
        <v>15620</v>
      </c>
      <c r="E12" s="198"/>
      <c r="F12" s="199"/>
      <c r="G12" s="53" t="s">
        <v>4</v>
      </c>
      <c r="H12" s="70">
        <f>D12-'１２月'!D12</f>
        <v>22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2453</v>
      </c>
      <c r="N12" s="107">
        <v>2358</v>
      </c>
      <c r="O12" s="58"/>
      <c r="P12" s="110">
        <v>1777</v>
      </c>
      <c r="Q12" s="56"/>
      <c r="S12" s="182"/>
      <c r="T12" s="183">
        <f>T11+U11</f>
        <v>3038</v>
      </c>
      <c r="U12" s="184"/>
      <c r="V12" s="109"/>
      <c r="W12" s="183">
        <f>W11+X11</f>
        <v>115</v>
      </c>
      <c r="X12" s="184"/>
      <c r="Y12" s="109"/>
      <c r="Z12" s="183">
        <f>SUM(Z11:AA11)</f>
        <v>3153</v>
      </c>
      <c r="AA12" s="184"/>
      <c r="AB12" s="141"/>
    </row>
    <row r="13" spans="6:28" ht="15" customHeight="1">
      <c r="F13" s="91"/>
      <c r="H13" s="64"/>
      <c r="L13" s="203"/>
      <c r="M13" s="183">
        <f>M12+N12</f>
        <v>4811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2439</v>
      </c>
      <c r="U13" s="107">
        <v>2337</v>
      </c>
      <c r="V13" s="110">
        <v>1756</v>
      </c>
      <c r="W13" s="105">
        <v>35</v>
      </c>
      <c r="X13" s="107">
        <v>39</v>
      </c>
      <c r="Y13" s="110">
        <v>58</v>
      </c>
      <c r="Z13" s="105">
        <f>T13+W13</f>
        <v>2474</v>
      </c>
      <c r="AA13" s="107">
        <f>U13+X13</f>
        <v>2376</v>
      </c>
      <c r="AB13" s="142">
        <v>1796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733</v>
      </c>
      <c r="N14" s="107">
        <v>745</v>
      </c>
      <c r="O14" s="58"/>
      <c r="P14" s="110">
        <v>579</v>
      </c>
      <c r="Q14" s="56"/>
      <c r="S14" s="182"/>
      <c r="T14" s="183">
        <f>T13+U13</f>
        <v>4776</v>
      </c>
      <c r="U14" s="184"/>
      <c r="V14" s="109"/>
      <c r="W14" s="183">
        <f>W13+X13</f>
        <v>74</v>
      </c>
      <c r="X14" s="184"/>
      <c r="Y14" s="109"/>
      <c r="Z14" s="183">
        <f>SUM(Z13:AA13)</f>
        <v>4850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1365</v>
      </c>
      <c r="E15" s="205"/>
      <c r="F15" s="206"/>
      <c r="G15" s="45" t="s">
        <v>4</v>
      </c>
      <c r="H15" s="66">
        <f>D15-'１２月'!D15</f>
        <v>-3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1478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457</v>
      </c>
      <c r="U15" s="107">
        <v>464</v>
      </c>
      <c r="V15" s="110">
        <v>359</v>
      </c>
      <c r="W15" s="105">
        <v>7</v>
      </c>
      <c r="X15" s="107">
        <v>9</v>
      </c>
      <c r="Y15" s="110">
        <v>7</v>
      </c>
      <c r="Z15" s="105">
        <f>T15+W15</f>
        <v>464</v>
      </c>
      <c r="AA15" s="107">
        <f>U15+X15</f>
        <v>473</v>
      </c>
      <c r="AB15" s="142">
        <v>362</v>
      </c>
    </row>
    <row r="16" spans="2:28" ht="15" customHeight="1">
      <c r="B16" s="112" t="s">
        <v>1</v>
      </c>
      <c r="C16" s="113"/>
      <c r="D16" s="209">
        <v>730</v>
      </c>
      <c r="E16" s="195"/>
      <c r="F16" s="196"/>
      <c r="G16" s="47" t="s">
        <v>4</v>
      </c>
      <c r="H16" s="67">
        <f>D16-'１２月'!D16</f>
        <v>0</v>
      </c>
      <c r="I16" s="48" t="s">
        <v>5</v>
      </c>
      <c r="J16" s="34">
        <f>IF(H16=0,"",IF(H16&gt;0,"↑","↓"))</f>
      </c>
      <c r="L16" s="202" t="s">
        <v>117</v>
      </c>
      <c r="M16" s="105">
        <v>2785</v>
      </c>
      <c r="N16" s="107">
        <v>2707</v>
      </c>
      <c r="O16" s="58"/>
      <c r="P16" s="110">
        <v>2147</v>
      </c>
      <c r="Q16" s="56"/>
      <c r="S16" s="182"/>
      <c r="T16" s="183">
        <f>T15+U15</f>
        <v>921</v>
      </c>
      <c r="U16" s="184"/>
      <c r="V16" s="109"/>
      <c r="W16" s="183">
        <f>W15+X15</f>
        <v>16</v>
      </c>
      <c r="X16" s="184"/>
      <c r="Y16" s="109"/>
      <c r="Z16" s="183">
        <f>SUM(Z15:AA15)</f>
        <v>937</v>
      </c>
      <c r="AA16" s="184"/>
      <c r="AB16" s="141"/>
    </row>
    <row r="17" spans="2:28" ht="15" customHeight="1">
      <c r="B17" s="112" t="s">
        <v>2</v>
      </c>
      <c r="C17" s="113"/>
      <c r="D17" s="209">
        <v>635</v>
      </c>
      <c r="E17" s="195"/>
      <c r="F17" s="196"/>
      <c r="G17" s="47" t="s">
        <v>4</v>
      </c>
      <c r="H17" s="69">
        <f>D17-'１２月'!D17</f>
        <v>-3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5492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1754</v>
      </c>
      <c r="U17" s="107">
        <v>1603</v>
      </c>
      <c r="V17" s="110">
        <v>1328</v>
      </c>
      <c r="W17" s="105">
        <v>16</v>
      </c>
      <c r="X17" s="107">
        <v>32</v>
      </c>
      <c r="Y17" s="110">
        <v>34</v>
      </c>
      <c r="Z17" s="105">
        <f>T17+W17</f>
        <v>1770</v>
      </c>
      <c r="AA17" s="107">
        <f>U17+X17</f>
        <v>1635</v>
      </c>
      <c r="AB17" s="142">
        <v>1345</v>
      </c>
    </row>
    <row r="18" spans="2:28" ht="15" customHeight="1" thickBot="1">
      <c r="B18" s="114" t="s">
        <v>3</v>
      </c>
      <c r="C18" s="115"/>
      <c r="D18" s="210">
        <v>892</v>
      </c>
      <c r="E18" s="198"/>
      <c r="F18" s="199"/>
      <c r="G18" s="53" t="s">
        <v>4</v>
      </c>
      <c r="H18" s="70">
        <f>D18-'１２月'!D18</f>
        <v>-2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3044</v>
      </c>
      <c r="N18" s="107">
        <v>2896</v>
      </c>
      <c r="O18" s="58"/>
      <c r="P18" s="110">
        <v>2434</v>
      </c>
      <c r="Q18" s="56"/>
      <c r="S18" s="182"/>
      <c r="T18" s="183">
        <f>T17+U17</f>
        <v>3357</v>
      </c>
      <c r="U18" s="184"/>
      <c r="V18" s="109"/>
      <c r="W18" s="183">
        <f>W17+X17</f>
        <v>48</v>
      </c>
      <c r="X18" s="184"/>
      <c r="Y18" s="109"/>
      <c r="Z18" s="183">
        <f>SUM(Z17:AA17)</f>
        <v>3405</v>
      </c>
      <c r="AA18" s="184"/>
      <c r="AB18" s="141"/>
    </row>
    <row r="19" spans="12:28" ht="15" customHeight="1">
      <c r="L19" s="203"/>
      <c r="M19" s="183">
        <f>M18+N18</f>
        <v>5940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4836</v>
      </c>
      <c r="U19" s="107">
        <v>4720</v>
      </c>
      <c r="V19" s="110">
        <v>3721</v>
      </c>
      <c r="W19" s="105">
        <v>154</v>
      </c>
      <c r="X19" s="107">
        <v>132</v>
      </c>
      <c r="Y19" s="110">
        <v>186</v>
      </c>
      <c r="Z19" s="105">
        <f>T19+W19</f>
        <v>4990</v>
      </c>
      <c r="AA19" s="107">
        <f>U19+X19</f>
        <v>4852</v>
      </c>
      <c r="AB19" s="142">
        <v>3880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74</v>
      </c>
      <c r="N20" s="107">
        <v>80</v>
      </c>
      <c r="O20" s="58"/>
      <c r="P20" s="110">
        <v>52</v>
      </c>
      <c r="Q20" s="56"/>
      <c r="S20" s="182"/>
      <c r="T20" s="183">
        <f>T19+U19</f>
        <v>9556</v>
      </c>
      <c r="U20" s="184"/>
      <c r="V20" s="109"/>
      <c r="W20" s="183">
        <f>W19+X19</f>
        <v>286</v>
      </c>
      <c r="X20" s="184"/>
      <c r="Y20" s="109"/>
      <c r="Z20" s="183">
        <f>SUM(Z19:AA19)</f>
        <v>9842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154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1431</v>
      </c>
      <c r="U21" s="107">
        <v>1339</v>
      </c>
      <c r="V21" s="110">
        <v>1055</v>
      </c>
      <c r="W21" s="105">
        <v>53</v>
      </c>
      <c r="X21" s="107">
        <v>60</v>
      </c>
      <c r="Y21" s="110">
        <v>76</v>
      </c>
      <c r="Z21" s="105">
        <f>T21+W21</f>
        <v>1484</v>
      </c>
      <c r="AA21" s="107">
        <f>U21+X21</f>
        <v>1399</v>
      </c>
      <c r="AB21" s="142">
        <v>1117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1477</v>
      </c>
      <c r="N22" s="107">
        <v>1396</v>
      </c>
      <c r="O22" s="58"/>
      <c r="P22" s="110">
        <v>1113</v>
      </c>
      <c r="Q22" s="56"/>
      <c r="S22" s="182"/>
      <c r="T22" s="183">
        <f>T21+U21</f>
        <v>2770</v>
      </c>
      <c r="U22" s="184"/>
      <c r="V22" s="109"/>
      <c r="W22" s="183">
        <f>W21+X21</f>
        <v>113</v>
      </c>
      <c r="X22" s="184"/>
      <c r="Y22" s="109"/>
      <c r="Z22" s="183">
        <f>SUM(Z21:AA21)</f>
        <v>2883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14</v>
      </c>
      <c r="E23" s="92">
        <f t="shared" si="0"/>
        <v>16</v>
      </c>
      <c r="F23" s="93">
        <f>SUM(D23:E23)</f>
        <v>30</v>
      </c>
      <c r="G23" s="47" t="s">
        <v>4</v>
      </c>
      <c r="H23" s="68">
        <f>F23-'１２月'!F23</f>
        <v>-2</v>
      </c>
      <c r="I23" s="48" t="s">
        <v>5</v>
      </c>
      <c r="J23" s="34" t="str">
        <f aca="true" t="shared" si="1" ref="J23:J29">IF(H23=0,"",IF(H23&gt;0,"↑","↓"))</f>
        <v>↓</v>
      </c>
      <c r="L23" s="203"/>
      <c r="M23" s="183">
        <f>M22+N22</f>
        <v>2873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453</v>
      </c>
      <c r="U23" s="107">
        <v>436</v>
      </c>
      <c r="V23" s="110">
        <v>293</v>
      </c>
      <c r="W23" s="105">
        <v>1</v>
      </c>
      <c r="X23" s="107">
        <v>2</v>
      </c>
      <c r="Y23" s="110">
        <v>3</v>
      </c>
      <c r="Z23" s="105">
        <f>T23+W23</f>
        <v>454</v>
      </c>
      <c r="AA23" s="107">
        <f>U23+X23</f>
        <v>438</v>
      </c>
      <c r="AB23" s="142">
        <v>294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14</v>
      </c>
      <c r="E24" s="92">
        <f t="shared" si="0"/>
        <v>11</v>
      </c>
      <c r="F24" s="93">
        <f aca="true" t="shared" si="2" ref="F24:F29">SUM(D24:E24)</f>
        <v>25</v>
      </c>
      <c r="G24" s="47" t="s">
        <v>4</v>
      </c>
      <c r="H24" s="68">
        <f>F24-'１２月'!F24</f>
        <v>3</v>
      </c>
      <c r="I24" s="48" t="s">
        <v>5</v>
      </c>
      <c r="J24" s="34" t="str">
        <f t="shared" si="1"/>
        <v>↑</v>
      </c>
      <c r="L24" s="202" t="s">
        <v>121</v>
      </c>
      <c r="M24" s="105">
        <v>451</v>
      </c>
      <c r="N24" s="107">
        <v>436</v>
      </c>
      <c r="O24" s="58"/>
      <c r="P24" s="110">
        <v>292</v>
      </c>
      <c r="Q24" s="56"/>
      <c r="S24" s="182"/>
      <c r="T24" s="183">
        <f>T23+U23</f>
        <v>889</v>
      </c>
      <c r="U24" s="184"/>
      <c r="V24" s="109"/>
      <c r="W24" s="183">
        <f>W23+X23</f>
        <v>3</v>
      </c>
      <c r="X24" s="184"/>
      <c r="Y24" s="109"/>
      <c r="Z24" s="183">
        <f>SUM(Z23:AA23)</f>
        <v>892</v>
      </c>
      <c r="AA24" s="184"/>
      <c r="AB24" s="141"/>
    </row>
    <row r="25" spans="2:28" ht="15" customHeight="1">
      <c r="B25" s="13" t="s">
        <v>11</v>
      </c>
      <c r="C25" s="92">
        <f t="shared" si="0"/>
        <v>87</v>
      </c>
      <c r="D25" s="92">
        <f t="shared" si="0"/>
        <v>80</v>
      </c>
      <c r="E25" s="92">
        <f t="shared" si="0"/>
        <v>52</v>
      </c>
      <c r="F25" s="93">
        <f t="shared" si="2"/>
        <v>132</v>
      </c>
      <c r="G25" s="47" t="s">
        <v>4</v>
      </c>
      <c r="H25" s="68">
        <f>F25-'１２月'!F25</f>
        <v>-39</v>
      </c>
      <c r="I25" s="48" t="s">
        <v>5</v>
      </c>
      <c r="J25" s="34" t="str">
        <f t="shared" si="1"/>
        <v>↓</v>
      </c>
      <c r="L25" s="203"/>
      <c r="M25" s="183">
        <f>M24+N24</f>
        <v>887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1941</v>
      </c>
      <c r="U25" s="107">
        <v>1842</v>
      </c>
      <c r="V25" s="110">
        <v>1675</v>
      </c>
      <c r="W25" s="105">
        <v>180</v>
      </c>
      <c r="X25" s="107">
        <v>107</v>
      </c>
      <c r="Y25" s="110">
        <v>253</v>
      </c>
      <c r="Z25" s="105">
        <f>T25+W25</f>
        <v>2121</v>
      </c>
      <c r="AA25" s="107">
        <f>U25+X25</f>
        <v>1949</v>
      </c>
      <c r="AB25" s="142">
        <v>1911</v>
      </c>
    </row>
    <row r="26" spans="2:28" ht="15" customHeight="1">
      <c r="B26" s="13" t="s">
        <v>12</v>
      </c>
      <c r="C26" s="92">
        <f t="shared" si="0"/>
        <v>63</v>
      </c>
      <c r="D26" s="92">
        <f t="shared" si="0"/>
        <v>76</v>
      </c>
      <c r="E26" s="92">
        <f t="shared" si="0"/>
        <v>64</v>
      </c>
      <c r="F26" s="93">
        <f t="shared" si="2"/>
        <v>140</v>
      </c>
      <c r="G26" s="47" t="s">
        <v>4</v>
      </c>
      <c r="H26" s="68">
        <f>F26-'１２月'!F26</f>
        <v>46</v>
      </c>
      <c r="I26" s="48" t="s">
        <v>5</v>
      </c>
      <c r="J26" s="34" t="str">
        <f t="shared" si="1"/>
        <v>↑</v>
      </c>
      <c r="L26" s="202" t="s">
        <v>122</v>
      </c>
      <c r="M26" s="105">
        <v>2021</v>
      </c>
      <c r="N26" s="107">
        <v>1826</v>
      </c>
      <c r="O26" s="58"/>
      <c r="P26" s="110">
        <v>1809</v>
      </c>
      <c r="Q26" s="56"/>
      <c r="S26" s="182"/>
      <c r="T26" s="183">
        <f>T25+U25</f>
        <v>3783</v>
      </c>
      <c r="U26" s="184"/>
      <c r="V26" s="109"/>
      <c r="W26" s="183">
        <f>W25+X25</f>
        <v>287</v>
      </c>
      <c r="X26" s="184"/>
      <c r="Y26" s="109"/>
      <c r="Z26" s="183">
        <f>SUM(Z25:AA25)</f>
        <v>4070</v>
      </c>
      <c r="AA26" s="184"/>
      <c r="AB26" s="141"/>
    </row>
    <row r="27" spans="2:28" ht="15" customHeight="1">
      <c r="B27" s="13" t="s">
        <v>13</v>
      </c>
      <c r="C27" s="92">
        <f t="shared" si="0"/>
        <v>13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4</v>
      </c>
      <c r="H27" s="68">
        <f>F27-'１２月'!F27</f>
        <v>-5</v>
      </c>
      <c r="I27" s="48" t="s">
        <v>5</v>
      </c>
      <c r="J27" s="34" t="str">
        <f t="shared" si="1"/>
        <v>↓</v>
      </c>
      <c r="L27" s="203"/>
      <c r="M27" s="183">
        <f>M26+N26</f>
        <v>3847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2897</v>
      </c>
      <c r="U27" s="107">
        <v>2892</v>
      </c>
      <c r="V27" s="110">
        <v>2198</v>
      </c>
      <c r="W27" s="105">
        <v>53</v>
      </c>
      <c r="X27" s="107">
        <v>98</v>
      </c>
      <c r="Y27" s="110">
        <v>115</v>
      </c>
      <c r="Z27" s="105">
        <f>T27+W27</f>
        <v>2950</v>
      </c>
      <c r="AA27" s="107">
        <f>U27+X27</f>
        <v>2990</v>
      </c>
      <c r="AB27" s="142">
        <v>2290</v>
      </c>
    </row>
    <row r="28" spans="2:28" ht="15" customHeight="1" thickBot="1">
      <c r="B28" s="14" t="s">
        <v>14</v>
      </c>
      <c r="C28" s="94">
        <f t="shared" si="0"/>
        <v>11</v>
      </c>
      <c r="D28" s="94">
        <f t="shared" si="0"/>
        <v>5</v>
      </c>
      <c r="E28" s="94">
        <f t="shared" si="0"/>
        <v>1</v>
      </c>
      <c r="F28" s="95">
        <f t="shared" si="2"/>
        <v>6</v>
      </c>
      <c r="G28" s="57" t="s">
        <v>4</v>
      </c>
      <c r="H28" s="71">
        <f>F28-'１２月'!F28</f>
        <v>1</v>
      </c>
      <c r="I28" s="51" t="s">
        <v>5</v>
      </c>
      <c r="J28" s="34" t="str">
        <f t="shared" si="1"/>
        <v>↑</v>
      </c>
      <c r="L28" s="202" t="s">
        <v>123</v>
      </c>
      <c r="M28" s="105">
        <v>322</v>
      </c>
      <c r="N28" s="107">
        <v>311</v>
      </c>
      <c r="O28" s="58"/>
      <c r="P28" s="110">
        <v>285</v>
      </c>
      <c r="Q28" s="56"/>
      <c r="S28" s="182"/>
      <c r="T28" s="183">
        <f>T27+U27</f>
        <v>5789</v>
      </c>
      <c r="U28" s="184"/>
      <c r="V28" s="109"/>
      <c r="W28" s="183">
        <f>W27+X27</f>
        <v>151</v>
      </c>
      <c r="X28" s="184"/>
      <c r="Y28" s="109"/>
      <c r="Z28" s="183">
        <f>SUM(Z27:AA27)</f>
        <v>5940</v>
      </c>
      <c r="AA28" s="184"/>
      <c r="AB28" s="141"/>
    </row>
    <row r="29" spans="2:28" ht="15" customHeight="1" thickBot="1">
      <c r="B29" s="15" t="s">
        <v>15</v>
      </c>
      <c r="C29" s="96">
        <f t="shared" si="0"/>
        <v>20</v>
      </c>
      <c r="D29" s="96">
        <f t="shared" si="0"/>
        <v>0</v>
      </c>
      <c r="E29" s="96">
        <f t="shared" si="0"/>
        <v>-8</v>
      </c>
      <c r="F29" s="97">
        <f t="shared" si="2"/>
        <v>-8</v>
      </c>
      <c r="G29" s="59" t="s">
        <v>4</v>
      </c>
      <c r="H29" s="72">
        <f>F29-'１２月'!F29</f>
        <v>-96</v>
      </c>
      <c r="I29" s="60" t="s">
        <v>5</v>
      </c>
      <c r="J29" s="34" t="str">
        <f t="shared" si="1"/>
        <v>↓</v>
      </c>
      <c r="L29" s="203"/>
      <c r="M29" s="183">
        <f>M28+N28</f>
        <v>633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1001</v>
      </c>
      <c r="U29" s="107">
        <v>988</v>
      </c>
      <c r="V29" s="110">
        <v>670</v>
      </c>
      <c r="W29" s="105">
        <v>3</v>
      </c>
      <c r="X29" s="107">
        <v>4</v>
      </c>
      <c r="Y29" s="110">
        <v>7</v>
      </c>
      <c r="Z29" s="105">
        <f>T29+W29</f>
        <v>1004</v>
      </c>
      <c r="AA29" s="107">
        <f>U29+X29</f>
        <v>992</v>
      </c>
      <c r="AB29" s="142">
        <v>674</v>
      </c>
    </row>
    <row r="30" spans="2:28" ht="15" customHeight="1" thickBot="1">
      <c r="B30" s="10"/>
      <c r="C30" s="44"/>
      <c r="H30" s="63"/>
      <c r="L30" s="202" t="s">
        <v>124</v>
      </c>
      <c r="M30" s="105">
        <v>1316</v>
      </c>
      <c r="N30" s="107">
        <v>1333</v>
      </c>
      <c r="O30" s="58"/>
      <c r="P30" s="110">
        <v>1069</v>
      </c>
      <c r="Q30" s="56"/>
      <c r="S30" s="182"/>
      <c r="T30" s="183">
        <f>T29+U29</f>
        <v>1989</v>
      </c>
      <c r="U30" s="184"/>
      <c r="V30" s="109"/>
      <c r="W30" s="183">
        <f>W29+X29</f>
        <v>7</v>
      </c>
      <c r="X30" s="184"/>
      <c r="Y30" s="109"/>
      <c r="Z30" s="183">
        <f>SUM(Z29:AA29)</f>
        <v>1996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2649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142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142</v>
      </c>
      <c r="AB31" s="142">
        <v>94</v>
      </c>
    </row>
    <row r="32" spans="2:28" ht="15" customHeight="1">
      <c r="B32" s="13" t="s">
        <v>9</v>
      </c>
      <c r="C32" s="103">
        <v>0</v>
      </c>
      <c r="D32" s="103">
        <v>14</v>
      </c>
      <c r="E32" s="103">
        <v>16</v>
      </c>
      <c r="F32" s="93">
        <f aca="true" t="shared" si="3" ref="F32:F37">SUM(D32:E32)</f>
        <v>30</v>
      </c>
      <c r="G32" s="47" t="s">
        <v>4</v>
      </c>
      <c r="H32" s="68">
        <f>F32-'１２月'!F32</f>
        <v>-2</v>
      </c>
      <c r="I32" s="48" t="s">
        <v>5</v>
      </c>
      <c r="J32" s="34" t="str">
        <f aca="true" t="shared" si="4" ref="J32:J38">IF(H32=0,"",IF(H32&gt;0,"↑","↓"))</f>
        <v>↓</v>
      </c>
      <c r="L32" s="202" t="s">
        <v>125</v>
      </c>
      <c r="M32" s="105">
        <v>1280</v>
      </c>
      <c r="N32" s="107">
        <v>1315</v>
      </c>
      <c r="O32" s="58"/>
      <c r="P32" s="110">
        <v>948</v>
      </c>
      <c r="Q32" s="56"/>
      <c r="S32" s="182"/>
      <c r="T32" s="183">
        <f>T31+U31</f>
        <v>289</v>
      </c>
      <c r="U32" s="184"/>
      <c r="V32" s="109"/>
      <c r="W32" s="183">
        <f>W31+X31</f>
        <v>0</v>
      </c>
      <c r="X32" s="184"/>
      <c r="Y32" s="109"/>
      <c r="Z32" s="183">
        <f>SUM(Z31:AA31)</f>
        <v>289</v>
      </c>
      <c r="AA32" s="184"/>
      <c r="AB32" s="141"/>
    </row>
    <row r="33" spans="2:28" ht="15" customHeight="1">
      <c r="B33" s="13" t="s">
        <v>10</v>
      </c>
      <c r="C33" s="103">
        <v>6</v>
      </c>
      <c r="D33" s="103">
        <v>14</v>
      </c>
      <c r="E33" s="103">
        <v>11</v>
      </c>
      <c r="F33" s="93">
        <f t="shared" si="3"/>
        <v>25</v>
      </c>
      <c r="G33" s="47" t="s">
        <v>4</v>
      </c>
      <c r="H33" s="68">
        <f>F33-'１２月'!F33</f>
        <v>3</v>
      </c>
      <c r="I33" s="48" t="s">
        <v>5</v>
      </c>
      <c r="J33" s="34" t="str">
        <f t="shared" si="4"/>
        <v>↑</v>
      </c>
      <c r="L33" s="203"/>
      <c r="M33" s="183">
        <f>M32+N32</f>
        <v>2595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171</v>
      </c>
      <c r="U33" s="107">
        <v>189</v>
      </c>
      <c r="V33" s="110">
        <v>106</v>
      </c>
      <c r="W33" s="105">
        <v>8</v>
      </c>
      <c r="X33" s="107">
        <v>6</v>
      </c>
      <c r="Y33" s="110">
        <v>14</v>
      </c>
      <c r="Z33" s="105">
        <f>T33+W33</f>
        <v>179</v>
      </c>
      <c r="AA33" s="107">
        <f>U33+X33</f>
        <v>195</v>
      </c>
      <c r="AB33" s="142">
        <v>120</v>
      </c>
    </row>
    <row r="34" spans="2:28" ht="15" customHeight="1">
      <c r="B34" s="13" t="s">
        <v>11</v>
      </c>
      <c r="C34" s="103">
        <v>75</v>
      </c>
      <c r="D34" s="103">
        <v>66</v>
      </c>
      <c r="E34" s="103">
        <v>47</v>
      </c>
      <c r="F34" s="93">
        <f t="shared" si="3"/>
        <v>113</v>
      </c>
      <c r="G34" s="47" t="s">
        <v>4</v>
      </c>
      <c r="H34" s="68">
        <f>F34-'１２月'!F34</f>
        <v>16</v>
      </c>
      <c r="I34" s="48" t="s">
        <v>5</v>
      </c>
      <c r="J34" s="34" t="str">
        <f t="shared" si="4"/>
        <v>↑</v>
      </c>
      <c r="L34" s="202" t="s">
        <v>126</v>
      </c>
      <c r="M34" s="105">
        <v>354</v>
      </c>
      <c r="N34" s="107">
        <v>342</v>
      </c>
      <c r="O34" s="58"/>
      <c r="P34" s="110">
        <v>273</v>
      </c>
      <c r="Q34" s="56"/>
      <c r="S34" s="182"/>
      <c r="T34" s="183">
        <f>T33+U33</f>
        <v>360</v>
      </c>
      <c r="U34" s="184"/>
      <c r="V34" s="109"/>
      <c r="W34" s="183">
        <f>W33+X33</f>
        <v>14</v>
      </c>
      <c r="X34" s="184"/>
      <c r="Y34" s="109"/>
      <c r="Z34" s="183">
        <f>SUM(Z33:AA33)</f>
        <v>374</v>
      </c>
      <c r="AA34" s="184"/>
      <c r="AB34" s="141"/>
    </row>
    <row r="35" spans="2:28" ht="15" customHeight="1">
      <c r="B35" s="13" t="s">
        <v>12</v>
      </c>
      <c r="C35" s="103">
        <v>54</v>
      </c>
      <c r="D35" s="103">
        <v>67</v>
      </c>
      <c r="E35" s="103">
        <v>57</v>
      </c>
      <c r="F35" s="93">
        <f t="shared" si="3"/>
        <v>124</v>
      </c>
      <c r="G35" s="47" t="s">
        <v>4</v>
      </c>
      <c r="H35" s="68">
        <f>F35-'１２月'!F35</f>
        <v>40</v>
      </c>
      <c r="I35" s="48" t="s">
        <v>5</v>
      </c>
      <c r="J35" s="34" t="str">
        <f t="shared" si="4"/>
        <v>↑</v>
      </c>
      <c r="L35" s="203"/>
      <c r="M35" s="183">
        <f>M34+N34</f>
        <v>696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919</v>
      </c>
      <c r="U35" s="107">
        <v>925</v>
      </c>
      <c r="V35" s="110">
        <v>643</v>
      </c>
      <c r="W35" s="105">
        <v>129</v>
      </c>
      <c r="X35" s="107">
        <v>108</v>
      </c>
      <c r="Y35" s="110">
        <v>136</v>
      </c>
      <c r="Z35" s="105">
        <f>T35+W35</f>
        <v>1048</v>
      </c>
      <c r="AA35" s="107">
        <f>U35+X35</f>
        <v>1033</v>
      </c>
      <c r="AB35" s="142">
        <v>768</v>
      </c>
    </row>
    <row r="36" spans="2:28" ht="15" customHeight="1">
      <c r="B36" s="13" t="s">
        <v>13</v>
      </c>
      <c r="C36" s="103">
        <v>13</v>
      </c>
      <c r="D36" s="103">
        <v>1</v>
      </c>
      <c r="E36" s="103">
        <v>0</v>
      </c>
      <c r="F36" s="93">
        <f t="shared" si="3"/>
        <v>1</v>
      </c>
      <c r="G36" s="47" t="s">
        <v>4</v>
      </c>
      <c r="H36" s="68">
        <f>F36-'１２月'!F36</f>
        <v>-4</v>
      </c>
      <c r="I36" s="48" t="s">
        <v>5</v>
      </c>
      <c r="J36" s="34" t="str">
        <f t="shared" si="4"/>
        <v>↓</v>
      </c>
      <c r="L36" s="202" t="s">
        <v>127</v>
      </c>
      <c r="M36" s="105">
        <v>1004</v>
      </c>
      <c r="N36" s="107">
        <v>992</v>
      </c>
      <c r="O36" s="58"/>
      <c r="P36" s="110">
        <v>674</v>
      </c>
      <c r="Q36" s="56"/>
      <c r="S36" s="182"/>
      <c r="T36" s="183">
        <f>T35+U35</f>
        <v>1844</v>
      </c>
      <c r="U36" s="184"/>
      <c r="V36" s="109"/>
      <c r="W36" s="183">
        <f>W35+X35</f>
        <v>237</v>
      </c>
      <c r="X36" s="184"/>
      <c r="Y36" s="109"/>
      <c r="Z36" s="183">
        <f>SUM(Z35:AA35)</f>
        <v>2081</v>
      </c>
      <c r="AA36" s="184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F37-'１２月'!F37</f>
        <v>0</v>
      </c>
      <c r="I37" s="51" t="s">
        <v>5</v>
      </c>
      <c r="J37" s="34">
        <f t="shared" si="4"/>
      </c>
      <c r="L37" s="203"/>
      <c r="M37" s="183">
        <f>M36+N36</f>
        <v>1996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332</v>
      </c>
      <c r="U37" s="107">
        <v>343</v>
      </c>
      <c r="V37" s="110">
        <v>241</v>
      </c>
      <c r="W37" s="105">
        <v>4</v>
      </c>
      <c r="X37" s="107">
        <v>1</v>
      </c>
      <c r="Y37" s="110">
        <v>5</v>
      </c>
      <c r="Z37" s="105">
        <f>T37+W37</f>
        <v>336</v>
      </c>
      <c r="AA37" s="107">
        <f>U37+X37</f>
        <v>344</v>
      </c>
      <c r="AB37" s="142">
        <v>245</v>
      </c>
    </row>
    <row r="38" spans="2:28" ht="15" customHeight="1" thickBot="1">
      <c r="B38" s="15" t="s">
        <v>15</v>
      </c>
      <c r="C38" s="96">
        <v>22</v>
      </c>
      <c r="D38" s="96">
        <v>0</v>
      </c>
      <c r="E38" s="96">
        <v>-5</v>
      </c>
      <c r="F38" s="96">
        <f>F32-F33+F34-F35+F36-F37</f>
        <v>-5</v>
      </c>
      <c r="G38" s="61" t="s">
        <v>4</v>
      </c>
      <c r="H38" s="72">
        <f>F38-'１２月'!F38</f>
        <v>-33</v>
      </c>
      <c r="I38" s="60" t="s">
        <v>5</v>
      </c>
      <c r="J38" s="34" t="str">
        <f t="shared" si="4"/>
        <v>↓</v>
      </c>
      <c r="L38" s="202" t="s">
        <v>128</v>
      </c>
      <c r="M38" s="105">
        <v>143</v>
      </c>
      <c r="N38" s="107">
        <v>139</v>
      </c>
      <c r="O38" s="58"/>
      <c r="P38" s="110">
        <v>91</v>
      </c>
      <c r="Q38" s="56"/>
      <c r="S38" s="182"/>
      <c r="T38" s="183">
        <f>T37+U37</f>
        <v>675</v>
      </c>
      <c r="U38" s="184"/>
      <c r="V38" s="109"/>
      <c r="W38" s="183">
        <f>W37+X37</f>
        <v>5</v>
      </c>
      <c r="X38" s="184"/>
      <c r="Y38" s="109"/>
      <c r="Z38" s="183">
        <f>SUM(Z37:AA37)</f>
        <v>680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282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176</v>
      </c>
      <c r="U39" s="107">
        <v>189</v>
      </c>
      <c r="V39" s="110">
        <v>120</v>
      </c>
      <c r="W39" s="105">
        <v>8</v>
      </c>
      <c r="X39" s="107">
        <v>0</v>
      </c>
      <c r="Y39" s="110">
        <v>8</v>
      </c>
      <c r="Z39" s="105">
        <f>T39+W39</f>
        <v>184</v>
      </c>
      <c r="AA39" s="107">
        <f>U39+X39</f>
        <v>189</v>
      </c>
      <c r="AB39" s="142">
        <v>128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179</v>
      </c>
      <c r="N40" s="107">
        <v>195</v>
      </c>
      <c r="O40" s="58"/>
      <c r="P40" s="110">
        <v>120</v>
      </c>
      <c r="Q40" s="56"/>
      <c r="S40" s="182"/>
      <c r="T40" s="183">
        <f>T39+U39</f>
        <v>365</v>
      </c>
      <c r="U40" s="184"/>
      <c r="V40" s="109"/>
      <c r="W40" s="183">
        <f>W39+X39</f>
        <v>8</v>
      </c>
      <c r="X40" s="184"/>
      <c r="Y40" s="109"/>
      <c r="Z40" s="183">
        <f>SUM(Z39:AA39)</f>
        <v>373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5" ref="F41:F46">SUM(D41:E41)</f>
        <v>0</v>
      </c>
      <c r="G41" s="47" t="s">
        <v>4</v>
      </c>
      <c r="H41" s="68">
        <f>F41-'１２月'!F41</f>
        <v>0</v>
      </c>
      <c r="I41" s="48" t="s">
        <v>5</v>
      </c>
      <c r="J41" s="34">
        <f aca="true" t="shared" si="6" ref="J41:J47">IF(H41=0,"",IF(H41&gt;0,"↑","↓"))</f>
      </c>
      <c r="L41" s="203"/>
      <c r="M41" s="183">
        <f>M40+N40</f>
        <v>374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95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95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F42-'１２月'!F42</f>
        <v>0</v>
      </c>
      <c r="I42" s="48" t="s">
        <v>5</v>
      </c>
      <c r="J42" s="34">
        <f t="shared" si="6"/>
      </c>
      <c r="L42" s="202" t="s">
        <v>130</v>
      </c>
      <c r="M42" s="105">
        <v>1048</v>
      </c>
      <c r="N42" s="107">
        <v>1033</v>
      </c>
      <c r="O42" s="58"/>
      <c r="P42" s="110">
        <v>768</v>
      </c>
      <c r="Q42" s="56"/>
      <c r="S42" s="182"/>
      <c r="T42" s="183">
        <v>208</v>
      </c>
      <c r="U42" s="184"/>
      <c r="V42" s="109"/>
      <c r="W42" s="183">
        <v>0</v>
      </c>
      <c r="X42" s="184"/>
      <c r="Y42" s="109"/>
      <c r="Z42" s="183">
        <f>SUM(Z41:AA41)</f>
        <v>208</v>
      </c>
      <c r="AA42" s="184"/>
      <c r="AB42" s="141"/>
    </row>
    <row r="43" spans="2:28" ht="15" customHeight="1">
      <c r="B43" s="13" t="s">
        <v>11</v>
      </c>
      <c r="C43" s="103">
        <v>12</v>
      </c>
      <c r="D43" s="103">
        <v>14</v>
      </c>
      <c r="E43" s="103">
        <v>5</v>
      </c>
      <c r="F43" s="93">
        <f t="shared" si="5"/>
        <v>19</v>
      </c>
      <c r="G43" s="47" t="s">
        <v>4</v>
      </c>
      <c r="H43" s="68">
        <f>F43-'１２月'!F43</f>
        <v>-55</v>
      </c>
      <c r="I43" s="48" t="s">
        <v>5</v>
      </c>
      <c r="J43" s="34" t="str">
        <f t="shared" si="6"/>
        <v>↓</v>
      </c>
      <c r="L43" s="203"/>
      <c r="M43" s="183">
        <f>M42+N42</f>
        <v>2081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20905</v>
      </c>
      <c r="U43" s="99">
        <v>20311</v>
      </c>
      <c r="V43" s="100">
        <v>15648</v>
      </c>
      <c r="W43" s="98">
        <v>730</v>
      </c>
      <c r="X43" s="99">
        <v>635</v>
      </c>
      <c r="Y43" s="100">
        <v>1011</v>
      </c>
      <c r="Z43" s="98">
        <f>Z7+Z9+Z11+Z13+Z15+Z17+Z19+Z21+Z23+Z25+Z27+Z29+Z31+Z33+Z35+Z37+Z39+Z41</f>
        <v>21635</v>
      </c>
      <c r="AA43" s="99">
        <f>AA7+AA9+AA11+AA13+AA15+AA17+AA19+AA21+AA23+AA25+AA27+AA29+AA31+AA33+AA35+AA37+AA39+AA41</f>
        <v>20946</v>
      </c>
      <c r="AB43" s="143">
        <v>16429</v>
      </c>
    </row>
    <row r="44" spans="2:28" ht="15" customHeight="1" thickBot="1">
      <c r="B44" s="13" t="s">
        <v>12</v>
      </c>
      <c r="C44" s="103">
        <v>9</v>
      </c>
      <c r="D44" s="103">
        <v>9</v>
      </c>
      <c r="E44" s="103">
        <v>7</v>
      </c>
      <c r="F44" s="93">
        <f t="shared" si="5"/>
        <v>16</v>
      </c>
      <c r="G44" s="47" t="s">
        <v>4</v>
      </c>
      <c r="H44" s="68">
        <f>F44-'１２月'!F44</f>
        <v>6</v>
      </c>
      <c r="I44" s="48" t="s">
        <v>5</v>
      </c>
      <c r="J44" s="34" t="str">
        <f t="shared" si="6"/>
        <v>↑</v>
      </c>
      <c r="L44" s="202" t="s">
        <v>131</v>
      </c>
      <c r="M44" s="105">
        <v>336</v>
      </c>
      <c r="N44" s="107">
        <v>344</v>
      </c>
      <c r="O44" s="58"/>
      <c r="P44" s="108">
        <v>245</v>
      </c>
      <c r="Q44" s="56"/>
      <c r="S44" s="178"/>
      <c r="T44" s="179">
        <f>T43+U43</f>
        <v>41216</v>
      </c>
      <c r="U44" s="180"/>
      <c r="V44" s="101"/>
      <c r="W44" s="179">
        <f>W43+X43</f>
        <v>1365</v>
      </c>
      <c r="X44" s="180"/>
      <c r="Y44" s="101"/>
      <c r="Z44" s="179">
        <f>SUM(Z43:AA43)</f>
        <v>42581</v>
      </c>
      <c r="AA44" s="180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F45-'１２月'!F45</f>
        <v>-1</v>
      </c>
      <c r="I45" s="48" t="s">
        <v>5</v>
      </c>
      <c r="J45" s="34" t="str">
        <f t="shared" si="6"/>
        <v>↓</v>
      </c>
      <c r="L45" s="203"/>
      <c r="M45" s="183">
        <f>M44+N44</f>
        <v>680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5</v>
      </c>
      <c r="E46" s="104">
        <v>1</v>
      </c>
      <c r="F46" s="95">
        <f t="shared" si="5"/>
        <v>6</v>
      </c>
      <c r="G46" s="57" t="s">
        <v>4</v>
      </c>
      <c r="H46" s="71">
        <f>F46-'１２月'!F46</f>
        <v>1</v>
      </c>
      <c r="I46" s="51" t="s">
        <v>5</v>
      </c>
      <c r="J46" s="34" t="str">
        <f t="shared" si="6"/>
        <v>↑</v>
      </c>
      <c r="L46" s="202" t="s">
        <v>132</v>
      </c>
      <c r="M46" s="105">
        <v>184</v>
      </c>
      <c r="N46" s="107">
        <v>189</v>
      </c>
      <c r="O46" s="58"/>
      <c r="P46" s="110">
        <v>128</v>
      </c>
      <c r="Q46" s="56"/>
      <c r="T46" s="181" t="s">
        <v>257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-2</v>
      </c>
      <c r="D47" s="96">
        <v>0</v>
      </c>
      <c r="E47" s="96">
        <v>-3</v>
      </c>
      <c r="F47" s="96">
        <f>F41-F42+F43-F44+F45-F46</f>
        <v>-3</v>
      </c>
      <c r="G47" s="61" t="s">
        <v>4</v>
      </c>
      <c r="H47" s="72">
        <f>F47-'１２月'!F47</f>
        <v>-63</v>
      </c>
      <c r="I47" s="60" t="s">
        <v>5</v>
      </c>
      <c r="J47" s="34" t="str">
        <f t="shared" si="6"/>
        <v>↓</v>
      </c>
      <c r="L47" s="203"/>
      <c r="M47" s="183">
        <f>M46+N46</f>
        <v>373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113</v>
      </c>
      <c r="N48" s="107">
        <v>95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17" ht="15" customHeight="1">
      <c r="L49" s="203"/>
      <c r="M49" s="183">
        <f>M48+N48</f>
        <v>208</v>
      </c>
      <c r="N49" s="184"/>
      <c r="O49" s="31" t="s">
        <v>4</v>
      </c>
      <c r="P49" s="109"/>
      <c r="Q49" s="50" t="s">
        <v>5</v>
      </c>
    </row>
    <row r="50" spans="12:17" ht="15" customHeight="1">
      <c r="L50" s="202" t="s">
        <v>135</v>
      </c>
      <c r="M50" s="105">
        <v>401</v>
      </c>
      <c r="N50" s="107">
        <v>370</v>
      </c>
      <c r="O50" s="58"/>
      <c r="P50" s="110">
        <v>220</v>
      </c>
      <c r="Q50" s="56"/>
    </row>
    <row r="51" spans="12:17" ht="15" customHeight="1">
      <c r="L51" s="203"/>
      <c r="M51" s="183">
        <f>M50+N50</f>
        <v>771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21635</v>
      </c>
      <c r="N52" s="99">
        <v>20946</v>
      </c>
      <c r="O52" s="58"/>
      <c r="P52" s="147">
        <v>16512</v>
      </c>
      <c r="Q52" s="56"/>
    </row>
    <row r="53" spans="12:17" ht="15" customHeight="1" thickBot="1">
      <c r="L53" s="207"/>
      <c r="M53" s="179">
        <f>M52+N52</f>
        <v>42581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W30:X30"/>
    <mergeCell ref="W44:X44"/>
    <mergeCell ref="W40:X40"/>
    <mergeCell ref="W42:X42"/>
    <mergeCell ref="W32:X32"/>
    <mergeCell ref="W34:X34"/>
    <mergeCell ref="W36:X36"/>
    <mergeCell ref="W38:X38"/>
    <mergeCell ref="W18:X18"/>
    <mergeCell ref="W20:X20"/>
    <mergeCell ref="W22:X22"/>
    <mergeCell ref="W24:X24"/>
    <mergeCell ref="W26:X26"/>
    <mergeCell ref="W28:X2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T32:U32"/>
    <mergeCell ref="S33:S34"/>
    <mergeCell ref="T34:U34"/>
    <mergeCell ref="S35:S36"/>
    <mergeCell ref="T36:U36"/>
    <mergeCell ref="S37:S38"/>
    <mergeCell ref="T38:U38"/>
    <mergeCell ref="T24:U24"/>
    <mergeCell ref="S25:S26"/>
    <mergeCell ref="T26:U26"/>
    <mergeCell ref="S27:S28"/>
    <mergeCell ref="T28:U28"/>
    <mergeCell ref="S29:S30"/>
    <mergeCell ref="T30:U30"/>
    <mergeCell ref="T16:U16"/>
    <mergeCell ref="S17:S18"/>
    <mergeCell ref="T18:U18"/>
    <mergeCell ref="S19:S20"/>
    <mergeCell ref="T20:U20"/>
    <mergeCell ref="S21:S22"/>
    <mergeCell ref="T22:U22"/>
    <mergeCell ref="T8:U8"/>
    <mergeCell ref="S9:S10"/>
    <mergeCell ref="T10:U10"/>
    <mergeCell ref="S11:S12"/>
    <mergeCell ref="T12:U12"/>
    <mergeCell ref="S13:S14"/>
    <mergeCell ref="T14:U14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M41:N41"/>
    <mergeCell ref="M43:N43"/>
    <mergeCell ref="M45:N45"/>
    <mergeCell ref="M47:N47"/>
    <mergeCell ref="M49:N49"/>
    <mergeCell ref="M51:N51"/>
    <mergeCell ref="L4:L5"/>
    <mergeCell ref="M7:N7"/>
    <mergeCell ref="M9:N9"/>
    <mergeCell ref="M11:N11"/>
    <mergeCell ref="M13:N13"/>
    <mergeCell ref="M15:N15"/>
    <mergeCell ref="D9:F9"/>
    <mergeCell ref="D10:F10"/>
    <mergeCell ref="D11:F11"/>
    <mergeCell ref="D12:F12"/>
    <mergeCell ref="D3:F3"/>
    <mergeCell ref="D4:F4"/>
    <mergeCell ref="D5:F5"/>
    <mergeCell ref="D6:F6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L38:L39"/>
    <mergeCell ref="M25:N25"/>
    <mergeCell ref="M27:N27"/>
    <mergeCell ref="L24:L25"/>
    <mergeCell ref="M29:N29"/>
    <mergeCell ref="L26:L27"/>
    <mergeCell ref="L28:L29"/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0">
      <selection activeCell="C23" sqref="C23:C2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"令和３年２月１日の人口"</f>
        <v>令和３年２月１日の人口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42615</v>
      </c>
      <c r="E3" s="205"/>
      <c r="F3" s="206"/>
      <c r="G3" s="45" t="s">
        <v>4</v>
      </c>
      <c r="H3" s="66">
        <f>D3-'１月'!D3</f>
        <v>34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21654</v>
      </c>
      <c r="E4" s="195"/>
      <c r="F4" s="196"/>
      <c r="G4" s="47" t="s">
        <v>4</v>
      </c>
      <c r="H4" s="67">
        <f>D4-'１月'!D4</f>
        <v>19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20961</v>
      </c>
      <c r="E5" s="195"/>
      <c r="F5" s="196"/>
      <c r="G5" s="49" t="s">
        <v>4</v>
      </c>
      <c r="H5" s="69">
        <f>D5-'１月'!D5</f>
        <v>15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16540</v>
      </c>
      <c r="E6" s="198"/>
      <c r="F6" s="199"/>
      <c r="G6" s="53" t="s">
        <v>4</v>
      </c>
      <c r="H6" s="70">
        <f>D6-'１月'!D6</f>
        <v>28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139</v>
      </c>
      <c r="N6" s="106">
        <v>133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272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139</v>
      </c>
      <c r="U7" s="106">
        <v>132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139</v>
      </c>
      <c r="AA7" s="106">
        <f>U7+X7</f>
        <v>133</v>
      </c>
      <c r="AB7" s="140">
        <v>85</v>
      </c>
    </row>
    <row r="8" spans="2:28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169</v>
      </c>
      <c r="N8" s="107">
        <v>167</v>
      </c>
      <c r="O8" s="58"/>
      <c r="P8" s="110">
        <v>116</v>
      </c>
      <c r="Q8" s="56"/>
      <c r="S8" s="182"/>
      <c r="T8" s="183">
        <f>T7+U7</f>
        <v>271</v>
      </c>
      <c r="U8" s="184"/>
      <c r="V8" s="109"/>
      <c r="W8" s="183">
        <f>W7+X7</f>
        <v>1</v>
      </c>
      <c r="X8" s="184"/>
      <c r="Y8" s="109"/>
      <c r="Z8" s="183">
        <f>SUM(Z7:AA7)</f>
        <v>272</v>
      </c>
      <c r="AA8" s="184"/>
      <c r="AB8" s="141"/>
    </row>
    <row r="9" spans="2:28" ht="15" customHeight="1">
      <c r="B9" s="81" t="s">
        <v>0</v>
      </c>
      <c r="C9" s="111"/>
      <c r="D9" s="211">
        <f>D10+D11</f>
        <v>41234</v>
      </c>
      <c r="E9" s="205"/>
      <c r="F9" s="206"/>
      <c r="G9" s="45" t="s">
        <v>4</v>
      </c>
      <c r="H9" s="66">
        <f>D9-'１月'!D9</f>
        <v>18</v>
      </c>
      <c r="I9" s="46" t="s">
        <v>5</v>
      </c>
      <c r="J9" s="34" t="str">
        <f>IF(H9=0,"",IF(H9&gt;0,"↑","↓"))</f>
        <v>↑</v>
      </c>
      <c r="L9" s="203"/>
      <c r="M9" s="183">
        <f>M8+N8</f>
        <v>336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20914</v>
      </c>
      <c r="E10" s="195"/>
      <c r="F10" s="196"/>
      <c r="G10" s="47" t="s">
        <v>4</v>
      </c>
      <c r="H10" s="67">
        <f>D10-'１月'!D10</f>
        <v>9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1610</v>
      </c>
      <c r="N10" s="107">
        <v>1543</v>
      </c>
      <c r="O10" s="58"/>
      <c r="P10" s="110">
        <v>1227</v>
      </c>
      <c r="Q10" s="56"/>
      <c r="S10" s="182"/>
      <c r="T10" s="183">
        <f>T9+U9</f>
        <v>336</v>
      </c>
      <c r="U10" s="184"/>
      <c r="V10" s="109"/>
      <c r="W10" s="183">
        <f>W9+X9</f>
        <v>0</v>
      </c>
      <c r="X10" s="184"/>
      <c r="Y10" s="109"/>
      <c r="Z10" s="183">
        <f>SUM(Z9:AA9)</f>
        <v>336</v>
      </c>
      <c r="AA10" s="184"/>
      <c r="AB10" s="141"/>
    </row>
    <row r="11" spans="2:28" ht="15" customHeight="1">
      <c r="B11" s="112" t="s">
        <v>2</v>
      </c>
      <c r="C11" s="113"/>
      <c r="D11" s="209">
        <v>20320</v>
      </c>
      <c r="E11" s="195"/>
      <c r="F11" s="196"/>
      <c r="G11" s="47" t="s">
        <v>4</v>
      </c>
      <c r="H11" s="69">
        <f>D11-'１月'!D11</f>
        <v>9</v>
      </c>
      <c r="I11" s="48" t="s">
        <v>5</v>
      </c>
      <c r="J11" s="34" t="str">
        <f>IF(H11=0,"",IF(H11&gt;0,"↑","↓"))</f>
        <v>↑</v>
      </c>
      <c r="L11" s="203"/>
      <c r="M11" s="183">
        <f>M10+N10</f>
        <v>3153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1531</v>
      </c>
      <c r="U11" s="107">
        <v>1507</v>
      </c>
      <c r="V11" s="110">
        <v>1128</v>
      </c>
      <c r="W11" s="105">
        <v>79</v>
      </c>
      <c r="X11" s="107">
        <v>36</v>
      </c>
      <c r="Y11" s="110">
        <v>108</v>
      </c>
      <c r="Z11" s="105">
        <f>T11+W11</f>
        <v>1610</v>
      </c>
      <c r="AA11" s="107">
        <f>U11+X11</f>
        <v>1543</v>
      </c>
      <c r="AB11" s="142">
        <v>1227</v>
      </c>
    </row>
    <row r="12" spans="2:28" ht="15" customHeight="1" thickBot="1">
      <c r="B12" s="114" t="s">
        <v>3</v>
      </c>
      <c r="C12" s="115"/>
      <c r="D12" s="210">
        <v>15634</v>
      </c>
      <c r="E12" s="198"/>
      <c r="F12" s="199"/>
      <c r="G12" s="53" t="s">
        <v>4</v>
      </c>
      <c r="H12" s="70">
        <f>D12-'１月'!D12</f>
        <v>14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2451</v>
      </c>
      <c r="N12" s="107">
        <v>2361</v>
      </c>
      <c r="O12" s="58"/>
      <c r="P12" s="110">
        <v>1775</v>
      </c>
      <c r="Q12" s="56"/>
      <c r="S12" s="182"/>
      <c r="T12" s="183">
        <f>T11+U11</f>
        <v>3038</v>
      </c>
      <c r="U12" s="184"/>
      <c r="V12" s="109"/>
      <c r="W12" s="183">
        <f>W11+X11</f>
        <v>115</v>
      </c>
      <c r="X12" s="184"/>
      <c r="Y12" s="109"/>
      <c r="Z12" s="183">
        <f>SUM(Z11:AA11)</f>
        <v>3153</v>
      </c>
      <c r="AA12" s="184"/>
      <c r="AB12" s="141"/>
    </row>
    <row r="13" spans="6:28" ht="15" customHeight="1">
      <c r="F13" s="91"/>
      <c r="H13" s="64"/>
      <c r="L13" s="203"/>
      <c r="M13" s="183">
        <f>M12+N12</f>
        <v>4812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2445</v>
      </c>
      <c r="U13" s="107">
        <v>2341</v>
      </c>
      <c r="V13" s="110">
        <v>1761</v>
      </c>
      <c r="W13" s="105">
        <v>27</v>
      </c>
      <c r="X13" s="107">
        <v>38</v>
      </c>
      <c r="Y13" s="110">
        <v>50</v>
      </c>
      <c r="Z13" s="105">
        <f>T13+W13</f>
        <v>2472</v>
      </c>
      <c r="AA13" s="107">
        <f>U13+X13</f>
        <v>2379</v>
      </c>
      <c r="AB13" s="142">
        <v>1794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732</v>
      </c>
      <c r="N14" s="107">
        <v>742</v>
      </c>
      <c r="O14" s="58"/>
      <c r="P14" s="110">
        <v>574</v>
      </c>
      <c r="Q14" s="56"/>
      <c r="S14" s="182"/>
      <c r="T14" s="183">
        <f>T13+U13</f>
        <v>4786</v>
      </c>
      <c r="U14" s="184"/>
      <c r="V14" s="109"/>
      <c r="W14" s="183">
        <f>W13+X13</f>
        <v>65</v>
      </c>
      <c r="X14" s="184"/>
      <c r="Y14" s="109"/>
      <c r="Z14" s="183">
        <f>SUM(Z13:AA13)</f>
        <v>4851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1381</v>
      </c>
      <c r="E15" s="205"/>
      <c r="F15" s="206"/>
      <c r="G15" s="45" t="s">
        <v>4</v>
      </c>
      <c r="H15" s="66">
        <f>D15-'１月'!D15</f>
        <v>16</v>
      </c>
      <c r="I15" s="46" t="s">
        <v>5</v>
      </c>
      <c r="J15" s="34" t="str">
        <f>IF(H15=0,"",IF(H15&gt;0,"↑","↓"))</f>
        <v>↑</v>
      </c>
      <c r="L15" s="203"/>
      <c r="M15" s="183">
        <f>M14+N14</f>
        <v>1474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455</v>
      </c>
      <c r="U15" s="107">
        <v>462</v>
      </c>
      <c r="V15" s="110">
        <v>356</v>
      </c>
      <c r="W15" s="105">
        <v>7</v>
      </c>
      <c r="X15" s="107">
        <v>9</v>
      </c>
      <c r="Y15" s="110">
        <v>7</v>
      </c>
      <c r="Z15" s="105">
        <f>T15+W15</f>
        <v>462</v>
      </c>
      <c r="AA15" s="107">
        <f>U15+X15</f>
        <v>471</v>
      </c>
      <c r="AB15" s="142">
        <v>359</v>
      </c>
    </row>
    <row r="16" spans="2:28" ht="15" customHeight="1">
      <c r="B16" s="112" t="s">
        <v>1</v>
      </c>
      <c r="C16" s="113"/>
      <c r="D16" s="209">
        <v>740</v>
      </c>
      <c r="E16" s="195"/>
      <c r="F16" s="196"/>
      <c r="G16" s="47" t="s">
        <v>4</v>
      </c>
      <c r="H16" s="67">
        <f>D16-'１月'!D16</f>
        <v>10</v>
      </c>
      <c r="I16" s="48" t="s">
        <v>5</v>
      </c>
      <c r="J16" s="34" t="str">
        <f>IF(H16=0,"",IF(H16&gt;0,"↑","↓"))</f>
        <v>↑</v>
      </c>
      <c r="L16" s="202" t="s">
        <v>117</v>
      </c>
      <c r="M16" s="105">
        <v>2784</v>
      </c>
      <c r="N16" s="107">
        <v>2707</v>
      </c>
      <c r="O16" s="58"/>
      <c r="P16" s="110">
        <v>2148</v>
      </c>
      <c r="Q16" s="56"/>
      <c r="S16" s="182"/>
      <c r="T16" s="183">
        <f>T15+U15</f>
        <v>917</v>
      </c>
      <c r="U16" s="184"/>
      <c r="V16" s="109"/>
      <c r="W16" s="183">
        <f>W15+X15</f>
        <v>16</v>
      </c>
      <c r="X16" s="184"/>
      <c r="Y16" s="109"/>
      <c r="Z16" s="183">
        <f>SUM(Z15:AA15)</f>
        <v>933</v>
      </c>
      <c r="AA16" s="184"/>
      <c r="AB16" s="141"/>
    </row>
    <row r="17" spans="2:28" ht="15" customHeight="1">
      <c r="B17" s="112" t="s">
        <v>2</v>
      </c>
      <c r="C17" s="113"/>
      <c r="D17" s="209">
        <v>641</v>
      </c>
      <c r="E17" s="195"/>
      <c r="F17" s="196"/>
      <c r="G17" s="47" t="s">
        <v>4</v>
      </c>
      <c r="H17" s="69">
        <f>D17-'１月'!D17</f>
        <v>6</v>
      </c>
      <c r="I17" s="48" t="s">
        <v>5</v>
      </c>
      <c r="J17" s="34" t="str">
        <f>IF(H17=0,"",IF(H17&gt;0,"↑","↓"))</f>
        <v>↑</v>
      </c>
      <c r="L17" s="203"/>
      <c r="M17" s="183">
        <f>M16+N16</f>
        <v>5491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1760</v>
      </c>
      <c r="U17" s="107">
        <v>1604</v>
      </c>
      <c r="V17" s="110">
        <v>1328</v>
      </c>
      <c r="W17" s="105">
        <v>15</v>
      </c>
      <c r="X17" s="107">
        <v>31</v>
      </c>
      <c r="Y17" s="110">
        <v>33</v>
      </c>
      <c r="Z17" s="105">
        <f>T17+W17</f>
        <v>1775</v>
      </c>
      <c r="AA17" s="107">
        <f>U17+X17</f>
        <v>1635</v>
      </c>
      <c r="AB17" s="142">
        <v>1344</v>
      </c>
    </row>
    <row r="18" spans="2:28" ht="15" customHeight="1" thickBot="1">
      <c r="B18" s="114" t="s">
        <v>3</v>
      </c>
      <c r="C18" s="115"/>
      <c r="D18" s="210">
        <v>906</v>
      </c>
      <c r="E18" s="198"/>
      <c r="F18" s="199"/>
      <c r="G18" s="53" t="s">
        <v>4</v>
      </c>
      <c r="H18" s="70">
        <f>D18-'１月'!D18</f>
        <v>14</v>
      </c>
      <c r="I18" s="54" t="s">
        <v>5</v>
      </c>
      <c r="J18" s="34" t="str">
        <f>IF(H18=0,"",IF(H18&gt;0,"↑","↓"))</f>
        <v>↑</v>
      </c>
      <c r="L18" s="202" t="s">
        <v>118</v>
      </c>
      <c r="M18" s="105">
        <v>3044</v>
      </c>
      <c r="N18" s="107">
        <v>2892</v>
      </c>
      <c r="O18" s="58"/>
      <c r="P18" s="110">
        <v>2428</v>
      </c>
      <c r="Q18" s="56"/>
      <c r="S18" s="182"/>
      <c r="T18" s="183">
        <f>T17+U17</f>
        <v>3364</v>
      </c>
      <c r="U18" s="184"/>
      <c r="V18" s="109"/>
      <c r="W18" s="183">
        <f>W17+X17</f>
        <v>46</v>
      </c>
      <c r="X18" s="184"/>
      <c r="Y18" s="109"/>
      <c r="Z18" s="183">
        <f>SUM(Z17:AA17)</f>
        <v>3410</v>
      </c>
      <c r="AA18" s="184"/>
      <c r="AB18" s="141"/>
    </row>
    <row r="19" spans="12:28" ht="15" customHeight="1">
      <c r="L19" s="203"/>
      <c r="M19" s="183">
        <f>M18+N18</f>
        <v>5936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4827</v>
      </c>
      <c r="U19" s="107">
        <v>4714</v>
      </c>
      <c r="V19" s="110">
        <v>3712</v>
      </c>
      <c r="W19" s="105">
        <v>156</v>
      </c>
      <c r="X19" s="107">
        <v>131</v>
      </c>
      <c r="Y19" s="110">
        <v>186</v>
      </c>
      <c r="Z19" s="105">
        <f>T19+W19</f>
        <v>4983</v>
      </c>
      <c r="AA19" s="107">
        <f>U19+X19</f>
        <v>4845</v>
      </c>
      <c r="AB19" s="142">
        <v>3872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74</v>
      </c>
      <c r="N20" s="107">
        <v>79</v>
      </c>
      <c r="O20" s="58"/>
      <c r="P20" s="110">
        <v>52</v>
      </c>
      <c r="Q20" s="56"/>
      <c r="S20" s="182"/>
      <c r="T20" s="183">
        <f>T19+U19</f>
        <v>9541</v>
      </c>
      <c r="U20" s="184"/>
      <c r="V20" s="109"/>
      <c r="W20" s="183">
        <f>W19+X19</f>
        <v>287</v>
      </c>
      <c r="X20" s="184"/>
      <c r="Y20" s="109"/>
      <c r="Z20" s="183">
        <f>SUM(Z19:AA19)</f>
        <v>9828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153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1434</v>
      </c>
      <c r="U21" s="107">
        <v>1340</v>
      </c>
      <c r="V21" s="110">
        <v>1058</v>
      </c>
      <c r="W21" s="105">
        <v>53</v>
      </c>
      <c r="X21" s="107">
        <v>60</v>
      </c>
      <c r="Y21" s="110">
        <v>76</v>
      </c>
      <c r="Z21" s="105">
        <f>T21+W21</f>
        <v>1487</v>
      </c>
      <c r="AA21" s="107">
        <f>U21+X21</f>
        <v>1400</v>
      </c>
      <c r="AB21" s="142">
        <v>1120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1480</v>
      </c>
      <c r="N22" s="107">
        <v>1397</v>
      </c>
      <c r="O22" s="58"/>
      <c r="P22" s="110">
        <v>1116</v>
      </c>
      <c r="Q22" s="56"/>
      <c r="S22" s="182"/>
      <c r="T22" s="183">
        <f>T21+U21</f>
        <v>2774</v>
      </c>
      <c r="U22" s="184"/>
      <c r="V22" s="109"/>
      <c r="W22" s="183">
        <f>W21+X21</f>
        <v>113</v>
      </c>
      <c r="X22" s="184"/>
      <c r="Y22" s="109"/>
      <c r="Z22" s="183">
        <f>SUM(Z21:AA21)</f>
        <v>2887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19</v>
      </c>
      <c r="E23" s="92">
        <f t="shared" si="0"/>
        <v>21</v>
      </c>
      <c r="F23" s="93">
        <f>SUM(D23:E23)</f>
        <v>40</v>
      </c>
      <c r="G23" s="47" t="s">
        <v>4</v>
      </c>
      <c r="H23" s="68">
        <f>F23-'１月'!F23</f>
        <v>10</v>
      </c>
      <c r="I23" s="48" t="s">
        <v>5</v>
      </c>
      <c r="J23" s="34" t="str">
        <f aca="true" t="shared" si="1" ref="J23:J29">IF(H23=0,"",IF(H23&gt;0,"↑","↓"))</f>
        <v>↑</v>
      </c>
      <c r="L23" s="203"/>
      <c r="M23" s="183">
        <f>M22+N22</f>
        <v>2877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455</v>
      </c>
      <c r="U23" s="107">
        <v>437</v>
      </c>
      <c r="V23" s="110">
        <v>296</v>
      </c>
      <c r="W23" s="105">
        <v>1</v>
      </c>
      <c r="X23" s="107">
        <v>2</v>
      </c>
      <c r="Y23" s="110">
        <v>3</v>
      </c>
      <c r="Z23" s="105">
        <f>T23+W23</f>
        <v>456</v>
      </c>
      <c r="AA23" s="107">
        <f>U23+X23</f>
        <v>439</v>
      </c>
      <c r="AB23" s="142">
        <v>297</v>
      </c>
    </row>
    <row r="24" spans="2:28" ht="15" customHeight="1">
      <c r="B24" s="13" t="s">
        <v>10</v>
      </c>
      <c r="C24" s="92">
        <f t="shared" si="0"/>
        <v>8</v>
      </c>
      <c r="D24" s="92">
        <f t="shared" si="0"/>
        <v>15</v>
      </c>
      <c r="E24" s="92">
        <f t="shared" si="0"/>
        <v>16</v>
      </c>
      <c r="F24" s="93">
        <f aca="true" t="shared" si="2" ref="F24:F29">SUM(D24:E24)</f>
        <v>31</v>
      </c>
      <c r="G24" s="47" t="s">
        <v>4</v>
      </c>
      <c r="H24" s="68">
        <f>F24-'１月'!F24</f>
        <v>6</v>
      </c>
      <c r="I24" s="48" t="s">
        <v>5</v>
      </c>
      <c r="J24" s="34" t="str">
        <f t="shared" si="1"/>
        <v>↑</v>
      </c>
      <c r="L24" s="202" t="s">
        <v>121</v>
      </c>
      <c r="M24" s="105">
        <v>453</v>
      </c>
      <c r="N24" s="107">
        <v>437</v>
      </c>
      <c r="O24" s="58"/>
      <c r="P24" s="110">
        <v>295</v>
      </c>
      <c r="Q24" s="56"/>
      <c r="S24" s="182"/>
      <c r="T24" s="183">
        <f>T23+U23</f>
        <v>892</v>
      </c>
      <c r="U24" s="184"/>
      <c r="V24" s="109"/>
      <c r="W24" s="183">
        <f>W23+X23</f>
        <v>3</v>
      </c>
      <c r="X24" s="184"/>
      <c r="Y24" s="109"/>
      <c r="Z24" s="183">
        <f>SUM(Z23:AA23)</f>
        <v>895</v>
      </c>
      <c r="AA24" s="184"/>
      <c r="AB24" s="141"/>
    </row>
    <row r="25" spans="2:28" ht="15" customHeight="1">
      <c r="B25" s="13" t="s">
        <v>11</v>
      </c>
      <c r="C25" s="92">
        <f t="shared" si="0"/>
        <v>79</v>
      </c>
      <c r="D25" s="92">
        <f t="shared" si="0"/>
        <v>73</v>
      </c>
      <c r="E25" s="92">
        <f t="shared" si="0"/>
        <v>43</v>
      </c>
      <c r="F25" s="93">
        <f t="shared" si="2"/>
        <v>116</v>
      </c>
      <c r="G25" s="47" t="s">
        <v>4</v>
      </c>
      <c r="H25" s="68">
        <f>F25-'１月'!F25</f>
        <v>-16</v>
      </c>
      <c r="I25" s="48" t="s">
        <v>5</v>
      </c>
      <c r="J25" s="34" t="str">
        <f t="shared" si="1"/>
        <v>↓</v>
      </c>
      <c r="L25" s="203"/>
      <c r="M25" s="183">
        <f>M24+N24</f>
        <v>890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1939</v>
      </c>
      <c r="U25" s="107">
        <v>1843</v>
      </c>
      <c r="V25" s="110">
        <v>1683</v>
      </c>
      <c r="W25" s="105">
        <v>189</v>
      </c>
      <c r="X25" s="107">
        <v>112</v>
      </c>
      <c r="Y25" s="110">
        <v>265</v>
      </c>
      <c r="Z25" s="105">
        <f>T25+W25</f>
        <v>2128</v>
      </c>
      <c r="AA25" s="107">
        <f>U25+X25</f>
        <v>1955</v>
      </c>
      <c r="AB25" s="142">
        <v>1931</v>
      </c>
    </row>
    <row r="26" spans="2:28" ht="15" customHeight="1">
      <c r="B26" s="13" t="s">
        <v>12</v>
      </c>
      <c r="C26" s="92">
        <f t="shared" si="0"/>
        <v>46</v>
      </c>
      <c r="D26" s="92">
        <f t="shared" si="0"/>
        <v>55</v>
      </c>
      <c r="E26" s="92">
        <f t="shared" si="0"/>
        <v>32</v>
      </c>
      <c r="F26" s="93">
        <f t="shared" si="2"/>
        <v>87</v>
      </c>
      <c r="G26" s="47" t="s">
        <v>4</v>
      </c>
      <c r="H26" s="68">
        <f>F26-'１月'!F26</f>
        <v>-53</v>
      </c>
      <c r="I26" s="48" t="s">
        <v>5</v>
      </c>
      <c r="J26" s="34" t="str">
        <f t="shared" si="1"/>
        <v>↓</v>
      </c>
      <c r="L26" s="202" t="s">
        <v>122</v>
      </c>
      <c r="M26" s="105">
        <v>2028</v>
      </c>
      <c r="N26" s="107">
        <v>1832</v>
      </c>
      <c r="O26" s="58"/>
      <c r="P26" s="110">
        <v>1829</v>
      </c>
      <c r="Q26" s="56"/>
      <c r="S26" s="182"/>
      <c r="T26" s="183">
        <f>T25+U25</f>
        <v>3782</v>
      </c>
      <c r="U26" s="184"/>
      <c r="V26" s="109"/>
      <c r="W26" s="183">
        <f>W25+X25</f>
        <v>301</v>
      </c>
      <c r="X26" s="184"/>
      <c r="Y26" s="109"/>
      <c r="Z26" s="183">
        <f>SUM(Z25:AA25)</f>
        <v>4083</v>
      </c>
      <c r="AA26" s="184"/>
      <c r="AB26" s="141"/>
    </row>
    <row r="27" spans="2:28" ht="15" customHeight="1">
      <c r="B27" s="13" t="s">
        <v>13</v>
      </c>
      <c r="C27" s="92">
        <f t="shared" si="0"/>
        <v>16</v>
      </c>
      <c r="D27" s="92">
        <f t="shared" si="0"/>
        <v>0</v>
      </c>
      <c r="E27" s="92">
        <f t="shared" si="0"/>
        <v>2</v>
      </c>
      <c r="F27" s="93">
        <f t="shared" si="2"/>
        <v>2</v>
      </c>
      <c r="G27" s="47" t="s">
        <v>4</v>
      </c>
      <c r="H27" s="68">
        <f>F27-'１月'!F27</f>
        <v>1</v>
      </c>
      <c r="I27" s="48" t="s">
        <v>5</v>
      </c>
      <c r="J27" s="34" t="str">
        <f t="shared" si="1"/>
        <v>↑</v>
      </c>
      <c r="L27" s="203"/>
      <c r="M27" s="183">
        <f>M26+N26</f>
        <v>3860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2901</v>
      </c>
      <c r="U27" s="107">
        <v>2896</v>
      </c>
      <c r="V27" s="110">
        <v>2202</v>
      </c>
      <c r="W27" s="105">
        <v>54</v>
      </c>
      <c r="X27" s="107">
        <v>98</v>
      </c>
      <c r="Y27" s="110">
        <v>115</v>
      </c>
      <c r="Z27" s="105">
        <f>T27+W27</f>
        <v>2955</v>
      </c>
      <c r="AA27" s="107">
        <f>U27+X27</f>
        <v>2994</v>
      </c>
      <c r="AB27" s="142">
        <v>2294</v>
      </c>
    </row>
    <row r="28" spans="2:28" ht="15" customHeight="1" thickBot="1">
      <c r="B28" s="14" t="s">
        <v>14</v>
      </c>
      <c r="C28" s="94">
        <f t="shared" si="0"/>
        <v>13</v>
      </c>
      <c r="D28" s="94">
        <f t="shared" si="0"/>
        <v>3</v>
      </c>
      <c r="E28" s="94">
        <f t="shared" si="0"/>
        <v>3</v>
      </c>
      <c r="F28" s="95">
        <f t="shared" si="2"/>
        <v>6</v>
      </c>
      <c r="G28" s="57" t="s">
        <v>4</v>
      </c>
      <c r="H28" s="71">
        <f>F28-'１月'!F28</f>
        <v>0</v>
      </c>
      <c r="I28" s="51" t="s">
        <v>5</v>
      </c>
      <c r="J28" s="34">
        <f t="shared" si="1"/>
      </c>
      <c r="L28" s="202" t="s">
        <v>123</v>
      </c>
      <c r="M28" s="105">
        <v>319</v>
      </c>
      <c r="N28" s="107">
        <v>310</v>
      </c>
      <c r="O28" s="58"/>
      <c r="P28" s="110">
        <v>283</v>
      </c>
      <c r="Q28" s="56"/>
      <c r="S28" s="182"/>
      <c r="T28" s="183">
        <f>T27+U27</f>
        <v>5797</v>
      </c>
      <c r="U28" s="184"/>
      <c r="V28" s="109"/>
      <c r="W28" s="183">
        <f>W27+X27</f>
        <v>152</v>
      </c>
      <c r="X28" s="184"/>
      <c r="Y28" s="109"/>
      <c r="Z28" s="183">
        <f>SUM(Z27:AA27)</f>
        <v>5949</v>
      </c>
      <c r="AA28" s="184"/>
      <c r="AB28" s="141"/>
    </row>
    <row r="29" spans="2:28" ht="15" customHeight="1" thickBot="1">
      <c r="B29" s="15" t="s">
        <v>15</v>
      </c>
      <c r="C29" s="96">
        <f t="shared" si="0"/>
        <v>28</v>
      </c>
      <c r="D29" s="96">
        <f t="shared" si="0"/>
        <v>19</v>
      </c>
      <c r="E29" s="96">
        <f t="shared" si="0"/>
        <v>15</v>
      </c>
      <c r="F29" s="97">
        <f t="shared" si="2"/>
        <v>34</v>
      </c>
      <c r="G29" s="59" t="s">
        <v>4</v>
      </c>
      <c r="H29" s="72">
        <f>F29-'１月'!F29</f>
        <v>42</v>
      </c>
      <c r="I29" s="60" t="s">
        <v>5</v>
      </c>
      <c r="J29" s="34" t="str">
        <f t="shared" si="1"/>
        <v>↑</v>
      </c>
      <c r="L29" s="203"/>
      <c r="M29" s="183">
        <f>M28+N28</f>
        <v>629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1001</v>
      </c>
      <c r="U29" s="107">
        <v>991</v>
      </c>
      <c r="V29" s="110">
        <v>672</v>
      </c>
      <c r="W29" s="105">
        <v>3</v>
      </c>
      <c r="X29" s="107">
        <v>4</v>
      </c>
      <c r="Y29" s="110">
        <v>7</v>
      </c>
      <c r="Z29" s="105">
        <f>T29+W29</f>
        <v>1004</v>
      </c>
      <c r="AA29" s="107">
        <f>U29+X29</f>
        <v>995</v>
      </c>
      <c r="AB29" s="142">
        <v>676</v>
      </c>
    </row>
    <row r="30" spans="2:28" ht="15" customHeight="1" thickBot="1">
      <c r="B30" s="10"/>
      <c r="C30" s="44"/>
      <c r="H30" s="63"/>
      <c r="L30" s="202" t="s">
        <v>124</v>
      </c>
      <c r="M30" s="105">
        <v>1320</v>
      </c>
      <c r="N30" s="107">
        <v>1336</v>
      </c>
      <c r="O30" s="58"/>
      <c r="P30" s="110">
        <v>1073</v>
      </c>
      <c r="Q30" s="56"/>
      <c r="S30" s="182"/>
      <c r="T30" s="183">
        <f>T29+U29</f>
        <v>1992</v>
      </c>
      <c r="U30" s="184"/>
      <c r="V30" s="109"/>
      <c r="W30" s="183">
        <f>W29+X29</f>
        <v>7</v>
      </c>
      <c r="X30" s="184"/>
      <c r="Y30" s="109"/>
      <c r="Z30" s="183">
        <f>SUM(Z29:AA29)</f>
        <v>1999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2656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142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142</v>
      </c>
      <c r="AB31" s="142">
        <v>94</v>
      </c>
    </row>
    <row r="32" spans="2:28" ht="15" customHeight="1">
      <c r="B32" s="13" t="s">
        <v>9</v>
      </c>
      <c r="C32" s="103">
        <v>0</v>
      </c>
      <c r="D32" s="103">
        <v>19</v>
      </c>
      <c r="E32" s="103">
        <v>20</v>
      </c>
      <c r="F32" s="93">
        <f aca="true" t="shared" si="3" ref="F32:F37">SUM(D32:E32)</f>
        <v>39</v>
      </c>
      <c r="G32" s="47" t="s">
        <v>4</v>
      </c>
      <c r="H32" s="68">
        <f>F32-'１月'!F32</f>
        <v>9</v>
      </c>
      <c r="I32" s="48" t="s">
        <v>5</v>
      </c>
      <c r="J32" s="34" t="str">
        <f aca="true" t="shared" si="4" ref="J32:J38">IF(H32=0,"",IF(H32&gt;0,"↑","↓"))</f>
        <v>↑</v>
      </c>
      <c r="L32" s="202" t="s">
        <v>125</v>
      </c>
      <c r="M32" s="105">
        <v>1282</v>
      </c>
      <c r="N32" s="107">
        <v>1318</v>
      </c>
      <c r="O32" s="58"/>
      <c r="P32" s="110">
        <v>946</v>
      </c>
      <c r="Q32" s="56"/>
      <c r="S32" s="182"/>
      <c r="T32" s="183">
        <f>T31+U31</f>
        <v>290</v>
      </c>
      <c r="U32" s="184"/>
      <c r="V32" s="109"/>
      <c r="W32" s="183">
        <f>W31+X31</f>
        <v>0</v>
      </c>
      <c r="X32" s="184"/>
      <c r="Y32" s="109"/>
      <c r="Z32" s="183">
        <f>SUM(Z31:AA31)</f>
        <v>290</v>
      </c>
      <c r="AA32" s="184"/>
      <c r="AB32" s="141"/>
    </row>
    <row r="33" spans="2:28" ht="15" customHeight="1">
      <c r="B33" s="13" t="s">
        <v>10</v>
      </c>
      <c r="C33" s="103">
        <v>8</v>
      </c>
      <c r="D33" s="103">
        <v>15</v>
      </c>
      <c r="E33" s="103">
        <v>16</v>
      </c>
      <c r="F33" s="93">
        <f t="shared" si="3"/>
        <v>31</v>
      </c>
      <c r="G33" s="47" t="s">
        <v>4</v>
      </c>
      <c r="H33" s="68">
        <f>F33-'１月'!F33</f>
        <v>6</v>
      </c>
      <c r="I33" s="48" t="s">
        <v>5</v>
      </c>
      <c r="J33" s="34" t="str">
        <f t="shared" si="4"/>
        <v>↑</v>
      </c>
      <c r="L33" s="203"/>
      <c r="M33" s="183">
        <f>M32+N32</f>
        <v>2600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171</v>
      </c>
      <c r="U33" s="107">
        <v>189</v>
      </c>
      <c r="V33" s="110">
        <v>106</v>
      </c>
      <c r="W33" s="105">
        <v>8</v>
      </c>
      <c r="X33" s="107">
        <v>6</v>
      </c>
      <c r="Y33" s="110">
        <v>14</v>
      </c>
      <c r="Z33" s="105">
        <f>T33+W33</f>
        <v>179</v>
      </c>
      <c r="AA33" s="107">
        <f>U33+X33</f>
        <v>195</v>
      </c>
      <c r="AB33" s="142">
        <v>120</v>
      </c>
    </row>
    <row r="34" spans="2:28" ht="15" customHeight="1">
      <c r="B34" s="13" t="s">
        <v>11</v>
      </c>
      <c r="C34" s="103">
        <v>52</v>
      </c>
      <c r="D34" s="103">
        <v>51</v>
      </c>
      <c r="E34" s="103">
        <v>35</v>
      </c>
      <c r="F34" s="93">
        <f t="shared" si="3"/>
        <v>86</v>
      </c>
      <c r="G34" s="47" t="s">
        <v>4</v>
      </c>
      <c r="H34" s="68">
        <f>F34-'１月'!F34</f>
        <v>-27</v>
      </c>
      <c r="I34" s="48" t="s">
        <v>5</v>
      </c>
      <c r="J34" s="34" t="str">
        <f t="shared" si="4"/>
        <v>↓</v>
      </c>
      <c r="L34" s="202" t="s">
        <v>126</v>
      </c>
      <c r="M34" s="105">
        <v>353</v>
      </c>
      <c r="N34" s="107">
        <v>340</v>
      </c>
      <c r="O34" s="58"/>
      <c r="P34" s="110">
        <v>275</v>
      </c>
      <c r="Q34" s="56"/>
      <c r="S34" s="182"/>
      <c r="T34" s="183">
        <f>T33+U33</f>
        <v>360</v>
      </c>
      <c r="U34" s="184"/>
      <c r="V34" s="109"/>
      <c r="W34" s="183">
        <f>W33+X33</f>
        <v>14</v>
      </c>
      <c r="X34" s="184"/>
      <c r="Y34" s="109"/>
      <c r="Z34" s="183">
        <f>SUM(Z33:AA33)</f>
        <v>374</v>
      </c>
      <c r="AA34" s="184"/>
      <c r="AB34" s="141"/>
    </row>
    <row r="35" spans="2:28" ht="15" customHeight="1">
      <c r="B35" s="13" t="s">
        <v>12</v>
      </c>
      <c r="C35" s="103">
        <v>37</v>
      </c>
      <c r="D35" s="103">
        <v>46</v>
      </c>
      <c r="E35" s="103">
        <v>31</v>
      </c>
      <c r="F35" s="93">
        <f t="shared" si="3"/>
        <v>77</v>
      </c>
      <c r="G35" s="47" t="s">
        <v>4</v>
      </c>
      <c r="H35" s="68">
        <f>F35-'１月'!F35</f>
        <v>-47</v>
      </c>
      <c r="I35" s="48" t="s">
        <v>5</v>
      </c>
      <c r="J35" s="34" t="str">
        <f t="shared" si="4"/>
        <v>↓</v>
      </c>
      <c r="L35" s="203"/>
      <c r="M35" s="183">
        <f>M34+N34</f>
        <v>693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920</v>
      </c>
      <c r="U35" s="107">
        <v>928</v>
      </c>
      <c r="V35" s="110">
        <v>644</v>
      </c>
      <c r="W35" s="105">
        <v>136</v>
      </c>
      <c r="X35" s="107">
        <v>112</v>
      </c>
      <c r="Y35" s="110">
        <v>145</v>
      </c>
      <c r="Z35" s="105">
        <f>T35+W35</f>
        <v>1056</v>
      </c>
      <c r="AA35" s="107">
        <f>U35+X35</f>
        <v>1040</v>
      </c>
      <c r="AB35" s="142">
        <v>778</v>
      </c>
    </row>
    <row r="36" spans="2:28" ht="15" customHeight="1">
      <c r="B36" s="13" t="s">
        <v>13</v>
      </c>
      <c r="C36" s="103">
        <v>14</v>
      </c>
      <c r="D36" s="103">
        <v>0</v>
      </c>
      <c r="E36" s="103">
        <v>1</v>
      </c>
      <c r="F36" s="93">
        <f t="shared" si="3"/>
        <v>1</v>
      </c>
      <c r="G36" s="47" t="s">
        <v>4</v>
      </c>
      <c r="H36" s="68">
        <f>F36-'１月'!F36</f>
        <v>0</v>
      </c>
      <c r="I36" s="48" t="s">
        <v>5</v>
      </c>
      <c r="J36" s="34">
        <f t="shared" si="4"/>
      </c>
      <c r="L36" s="202" t="s">
        <v>127</v>
      </c>
      <c r="M36" s="105">
        <v>1004</v>
      </c>
      <c r="N36" s="107">
        <v>995</v>
      </c>
      <c r="O36" s="58"/>
      <c r="P36" s="110">
        <v>676</v>
      </c>
      <c r="Q36" s="56"/>
      <c r="S36" s="182"/>
      <c r="T36" s="183">
        <f>T35+U35</f>
        <v>1848</v>
      </c>
      <c r="U36" s="184"/>
      <c r="V36" s="109"/>
      <c r="W36" s="183">
        <f>W35+X35</f>
        <v>248</v>
      </c>
      <c r="X36" s="184"/>
      <c r="Y36" s="109"/>
      <c r="Z36" s="183">
        <f>SUM(Z35:AA35)</f>
        <v>2096</v>
      </c>
      <c r="AA36" s="184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F37-'１月'!F37</f>
        <v>0</v>
      </c>
      <c r="I37" s="51" t="s">
        <v>5</v>
      </c>
      <c r="J37" s="34">
        <f t="shared" si="4"/>
      </c>
      <c r="L37" s="203"/>
      <c r="M37" s="183">
        <f>M36+N36</f>
        <v>1999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332</v>
      </c>
      <c r="U37" s="107">
        <v>344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336</v>
      </c>
      <c r="AA37" s="107">
        <f>U37+X37</f>
        <v>345</v>
      </c>
      <c r="AB37" s="142">
        <v>246</v>
      </c>
    </row>
    <row r="38" spans="2:28" ht="15" customHeight="1" thickBot="1">
      <c r="B38" s="15" t="s">
        <v>15</v>
      </c>
      <c r="C38" s="96">
        <v>14</v>
      </c>
      <c r="D38" s="96">
        <v>9</v>
      </c>
      <c r="E38" s="96">
        <v>9</v>
      </c>
      <c r="F38" s="96">
        <f>F32-F33+F34-F35+F36-F37</f>
        <v>18</v>
      </c>
      <c r="G38" s="61" t="s">
        <v>4</v>
      </c>
      <c r="H38" s="72">
        <f>F38-'１月'!F38</f>
        <v>23</v>
      </c>
      <c r="I38" s="60" t="s">
        <v>5</v>
      </c>
      <c r="J38" s="34" t="str">
        <f t="shared" si="4"/>
        <v>↑</v>
      </c>
      <c r="L38" s="202" t="s">
        <v>128</v>
      </c>
      <c r="M38" s="105">
        <v>144</v>
      </c>
      <c r="N38" s="107">
        <v>139</v>
      </c>
      <c r="O38" s="58"/>
      <c r="P38" s="110">
        <v>91</v>
      </c>
      <c r="Q38" s="56"/>
      <c r="S38" s="182"/>
      <c r="T38" s="183">
        <f>T37+U37</f>
        <v>676</v>
      </c>
      <c r="U38" s="184"/>
      <c r="V38" s="109"/>
      <c r="W38" s="183">
        <f>W37+X37</f>
        <v>5</v>
      </c>
      <c r="X38" s="184"/>
      <c r="Y38" s="109"/>
      <c r="Z38" s="183">
        <f>SUM(Z37:AA37)</f>
        <v>681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283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188</v>
      </c>
      <c r="V39" s="110">
        <v>118</v>
      </c>
      <c r="W39" s="105">
        <v>8</v>
      </c>
      <c r="X39" s="107">
        <v>0</v>
      </c>
      <c r="Y39" s="110">
        <v>8</v>
      </c>
      <c r="Z39" s="105">
        <f>T39+W39</f>
        <v>182</v>
      </c>
      <c r="AA39" s="107">
        <f>U39+X39</f>
        <v>188</v>
      </c>
      <c r="AB39" s="142">
        <v>126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179</v>
      </c>
      <c r="N40" s="107">
        <v>195</v>
      </c>
      <c r="O40" s="58"/>
      <c r="P40" s="110">
        <v>120</v>
      </c>
      <c r="Q40" s="56"/>
      <c r="S40" s="182"/>
      <c r="T40" s="183">
        <f>T39+U39</f>
        <v>362</v>
      </c>
      <c r="U40" s="184"/>
      <c r="V40" s="109"/>
      <c r="W40" s="183">
        <f>W39+X39</f>
        <v>8</v>
      </c>
      <c r="X40" s="184"/>
      <c r="Y40" s="109"/>
      <c r="Z40" s="183">
        <f>SUM(Z39:AA39)</f>
        <v>370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1</v>
      </c>
      <c r="F41" s="93">
        <f aca="true" t="shared" si="5" ref="F41:F46">SUM(D41:E41)</f>
        <v>1</v>
      </c>
      <c r="G41" s="47" t="s">
        <v>4</v>
      </c>
      <c r="H41" s="68">
        <f>F41-'１月'!F41</f>
        <v>1</v>
      </c>
      <c r="I41" s="48" t="s">
        <v>5</v>
      </c>
      <c r="J41" s="34" t="str">
        <f aca="true" t="shared" si="6" ref="J41:J47">IF(H41=0,"",IF(H41&gt;0,"↑","↓"))</f>
        <v>↑</v>
      </c>
      <c r="L41" s="203"/>
      <c r="M41" s="183">
        <f>M40+N40</f>
        <v>374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95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95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F42-'１月'!F42</f>
        <v>0</v>
      </c>
      <c r="I42" s="48" t="s">
        <v>5</v>
      </c>
      <c r="J42" s="34">
        <f t="shared" si="6"/>
      </c>
      <c r="L42" s="202" t="s">
        <v>130</v>
      </c>
      <c r="M42" s="105">
        <v>1056</v>
      </c>
      <c r="N42" s="107">
        <v>1040</v>
      </c>
      <c r="O42" s="58"/>
      <c r="P42" s="110">
        <v>778</v>
      </c>
      <c r="Q42" s="56"/>
      <c r="S42" s="182"/>
      <c r="T42" s="183">
        <f>T41+U41</f>
        <v>208</v>
      </c>
      <c r="U42" s="184"/>
      <c r="V42" s="109"/>
      <c r="W42" s="183">
        <f>W41+X41</f>
        <v>0</v>
      </c>
      <c r="X42" s="184"/>
      <c r="Y42" s="109"/>
      <c r="Z42" s="183">
        <f>SUM(Z41:AA41)</f>
        <v>208</v>
      </c>
      <c r="AA42" s="184"/>
      <c r="AB42" s="141"/>
    </row>
    <row r="43" spans="2:28" ht="15" customHeight="1">
      <c r="B43" s="13" t="s">
        <v>11</v>
      </c>
      <c r="C43" s="103">
        <v>27</v>
      </c>
      <c r="D43" s="103">
        <v>22</v>
      </c>
      <c r="E43" s="103">
        <v>8</v>
      </c>
      <c r="F43" s="93">
        <f t="shared" si="5"/>
        <v>30</v>
      </c>
      <c r="G43" s="47" t="s">
        <v>4</v>
      </c>
      <c r="H43" s="68">
        <f>F43-'１月'!F43</f>
        <v>11</v>
      </c>
      <c r="I43" s="48" t="s">
        <v>5</v>
      </c>
      <c r="J43" s="34" t="str">
        <f t="shared" si="6"/>
        <v>↑</v>
      </c>
      <c r="L43" s="203"/>
      <c r="M43" s="183">
        <f>M42+N42</f>
        <v>2096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20914</v>
      </c>
      <c r="U43" s="99">
        <v>20320</v>
      </c>
      <c r="V43" s="100">
        <v>15662</v>
      </c>
      <c r="W43" s="98">
        <v>740</v>
      </c>
      <c r="X43" s="99">
        <v>641</v>
      </c>
      <c r="Y43" s="100">
        <v>1023</v>
      </c>
      <c r="Z43" s="98">
        <f>Z7+Z9+Z11+Z13+Z15+Z17+Z19+Z21+Z23+Z25+Z27+Z29+Z31+Z33+Z35+Z37+Z39+Z41</f>
        <v>21654</v>
      </c>
      <c r="AA43" s="99">
        <f>AA7+AA9+AA11+AA13+AA15+AA17+AA19+AA21+AA23+AA25+AA27+AA29+AA31+AA33+AA35+AA37+AA39+AA41</f>
        <v>20961</v>
      </c>
      <c r="AB43" s="143">
        <v>16540</v>
      </c>
    </row>
    <row r="44" spans="2:28" ht="15" customHeight="1" thickBot="1">
      <c r="B44" s="13" t="s">
        <v>12</v>
      </c>
      <c r="C44" s="103">
        <v>9</v>
      </c>
      <c r="D44" s="103">
        <v>9</v>
      </c>
      <c r="E44" s="103">
        <v>1</v>
      </c>
      <c r="F44" s="93">
        <f t="shared" si="5"/>
        <v>10</v>
      </c>
      <c r="G44" s="47" t="s">
        <v>4</v>
      </c>
      <c r="H44" s="68">
        <f>F44-'１月'!F44</f>
        <v>-6</v>
      </c>
      <c r="I44" s="48" t="s">
        <v>5</v>
      </c>
      <c r="J44" s="34" t="str">
        <f t="shared" si="6"/>
        <v>↓</v>
      </c>
      <c r="L44" s="202" t="s">
        <v>131</v>
      </c>
      <c r="M44" s="105">
        <v>336</v>
      </c>
      <c r="N44" s="107">
        <v>345</v>
      </c>
      <c r="O44" s="58"/>
      <c r="P44" s="108">
        <v>246</v>
      </c>
      <c r="Q44" s="56"/>
      <c r="S44" s="178"/>
      <c r="T44" s="179">
        <f>T43+U43</f>
        <v>41234</v>
      </c>
      <c r="U44" s="180"/>
      <c r="V44" s="101"/>
      <c r="W44" s="179">
        <f>W43+X43</f>
        <v>1381</v>
      </c>
      <c r="X44" s="180"/>
      <c r="Y44" s="101"/>
      <c r="Z44" s="179">
        <f>SUM(Z43:AA43)</f>
        <v>42615</v>
      </c>
      <c r="AA44" s="180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1</v>
      </c>
      <c r="F45" s="93">
        <f t="shared" si="5"/>
        <v>1</v>
      </c>
      <c r="G45" s="47" t="s">
        <v>4</v>
      </c>
      <c r="H45" s="68">
        <f>F45-'１月'!F45</f>
        <v>1</v>
      </c>
      <c r="I45" s="48" t="s">
        <v>5</v>
      </c>
      <c r="J45" s="34" t="str">
        <f t="shared" si="6"/>
        <v>↑</v>
      </c>
      <c r="L45" s="203"/>
      <c r="M45" s="183">
        <f>M44+N44</f>
        <v>681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3</v>
      </c>
      <c r="E46" s="104">
        <v>3</v>
      </c>
      <c r="F46" s="95">
        <f t="shared" si="5"/>
        <v>6</v>
      </c>
      <c r="G46" s="57" t="s">
        <v>4</v>
      </c>
      <c r="H46" s="71">
        <f>F46-'１月'!F46</f>
        <v>0</v>
      </c>
      <c r="I46" s="51" t="s">
        <v>5</v>
      </c>
      <c r="J46" s="34">
        <f t="shared" si="6"/>
      </c>
      <c r="L46" s="202" t="s">
        <v>132</v>
      </c>
      <c r="M46" s="105">
        <v>182</v>
      </c>
      <c r="N46" s="107">
        <v>188</v>
      </c>
      <c r="O46" s="58"/>
      <c r="P46" s="110">
        <v>126</v>
      </c>
      <c r="Q46" s="56"/>
      <c r="T46" s="181" t="s">
        <v>268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14</v>
      </c>
      <c r="D47" s="96">
        <v>10</v>
      </c>
      <c r="E47" s="96">
        <v>6</v>
      </c>
      <c r="F47" s="96">
        <f>F41-F42+F43-F44+F45-F46</f>
        <v>16</v>
      </c>
      <c r="G47" s="61" t="s">
        <v>4</v>
      </c>
      <c r="H47" s="72">
        <f>F47-'１月'!F47</f>
        <v>19</v>
      </c>
      <c r="I47" s="60" t="s">
        <v>5</v>
      </c>
      <c r="J47" s="34" t="str">
        <f t="shared" si="6"/>
        <v>↑</v>
      </c>
      <c r="L47" s="203"/>
      <c r="M47" s="183">
        <f>M46+N46</f>
        <v>370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113</v>
      </c>
      <c r="N48" s="107">
        <v>95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17" ht="15" customHeight="1">
      <c r="L49" s="203"/>
      <c r="M49" s="183">
        <f>M48+N48</f>
        <v>208</v>
      </c>
      <c r="N49" s="184"/>
      <c r="O49" s="31" t="s">
        <v>4</v>
      </c>
      <c r="P49" s="109"/>
      <c r="Q49" s="50" t="s">
        <v>5</v>
      </c>
    </row>
    <row r="50" spans="12:17" ht="15" customHeight="1">
      <c r="L50" s="202" t="s">
        <v>135</v>
      </c>
      <c r="M50" s="105">
        <v>402</v>
      </c>
      <c r="N50" s="107">
        <v>370</v>
      </c>
      <c r="O50" s="58"/>
      <c r="P50" s="110">
        <v>220</v>
      </c>
      <c r="Q50" s="56"/>
    </row>
    <row r="51" spans="12:17" ht="15" customHeight="1">
      <c r="L51" s="203"/>
      <c r="M51" s="183">
        <f>M50+N50</f>
        <v>772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21654</v>
      </c>
      <c r="N52" s="99">
        <v>20961</v>
      </c>
      <c r="O52" s="58"/>
      <c r="P52" s="147">
        <v>16540</v>
      </c>
      <c r="Q52" s="56"/>
    </row>
    <row r="53" spans="12:17" ht="15" customHeight="1" thickBot="1">
      <c r="L53" s="207"/>
      <c r="M53" s="179">
        <f>M52+N52</f>
        <v>42615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W4:Y4"/>
    <mergeCell ref="S7:S8"/>
    <mergeCell ref="T8:U8"/>
    <mergeCell ref="W8:X8"/>
    <mergeCell ref="S11:S12"/>
    <mergeCell ref="T12:U12"/>
    <mergeCell ref="W12:X12"/>
    <mergeCell ref="L40:L41"/>
    <mergeCell ref="L42:L43"/>
    <mergeCell ref="L44:L45"/>
    <mergeCell ref="L46:L47"/>
    <mergeCell ref="M51:N51"/>
    <mergeCell ref="M45:N45"/>
    <mergeCell ref="M47:N47"/>
    <mergeCell ref="M49:N49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M27:N27"/>
    <mergeCell ref="M29:N29"/>
    <mergeCell ref="M31:N31"/>
    <mergeCell ref="M41:N41"/>
    <mergeCell ref="M37:N37"/>
    <mergeCell ref="M39:N39"/>
    <mergeCell ref="M33:N33"/>
    <mergeCell ref="D12:F12"/>
    <mergeCell ref="D15:F15"/>
    <mergeCell ref="L4:L5"/>
    <mergeCell ref="M7:N7"/>
    <mergeCell ref="M9:N9"/>
    <mergeCell ref="M11:N11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"令和３年３月１日の人口"</f>
        <v>令和３年３月１日の人口</v>
      </c>
      <c r="C1" s="63"/>
      <c r="E1" s="64"/>
      <c r="L1" s="88" t="s">
        <v>151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42647</v>
      </c>
      <c r="E3" s="205"/>
      <c r="F3" s="206"/>
      <c r="G3" s="45" t="s">
        <v>4</v>
      </c>
      <c r="H3" s="66">
        <f>D3-'２月'!D3</f>
        <v>32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21653</v>
      </c>
      <c r="E4" s="195"/>
      <c r="F4" s="196"/>
      <c r="G4" s="47" t="s">
        <v>4</v>
      </c>
      <c r="H4" s="67">
        <f>D4-'２月'!D4</f>
        <v>-1</v>
      </c>
      <c r="I4" s="48" t="s">
        <v>5</v>
      </c>
      <c r="J4" s="34" t="str">
        <f>IF(H4=0,"",IF(H4&gt;0,"↑","↓"))</f>
        <v>↓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20994</v>
      </c>
      <c r="E5" s="195"/>
      <c r="F5" s="196"/>
      <c r="G5" s="49" t="s">
        <v>4</v>
      </c>
      <c r="H5" s="69">
        <f>D5-'２月'!D5</f>
        <v>33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16560</v>
      </c>
      <c r="E6" s="198"/>
      <c r="F6" s="199"/>
      <c r="G6" s="53" t="s">
        <v>4</v>
      </c>
      <c r="H6" s="70">
        <f>D6-'２月'!D6</f>
        <v>20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139</v>
      </c>
      <c r="N6" s="106">
        <v>133</v>
      </c>
      <c r="O6" s="30"/>
      <c r="P6" s="108">
        <v>85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272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139</v>
      </c>
      <c r="U7" s="106">
        <v>132</v>
      </c>
      <c r="V7" s="108">
        <v>85</v>
      </c>
      <c r="W7" s="105">
        <v>0</v>
      </c>
      <c r="X7" s="106">
        <v>1</v>
      </c>
      <c r="Y7" s="110">
        <v>1</v>
      </c>
      <c r="Z7" s="105">
        <f>T7+W7</f>
        <v>139</v>
      </c>
      <c r="AA7" s="106">
        <f>U7+X7</f>
        <v>133</v>
      </c>
      <c r="AB7" s="140">
        <v>85</v>
      </c>
    </row>
    <row r="8" spans="2:33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169</v>
      </c>
      <c r="N8" s="107">
        <v>167</v>
      </c>
      <c r="O8" s="58"/>
      <c r="P8" s="110">
        <v>116</v>
      </c>
      <c r="Q8" s="56"/>
      <c r="S8" s="182"/>
      <c r="T8" s="183">
        <f>T7+U7</f>
        <v>271</v>
      </c>
      <c r="U8" s="184"/>
      <c r="V8" s="109"/>
      <c r="W8" s="183">
        <f>W7+X7</f>
        <v>1</v>
      </c>
      <c r="X8" s="184"/>
      <c r="Y8" s="109"/>
      <c r="Z8" s="183">
        <f>SUM(Z7:AA7)</f>
        <v>272</v>
      </c>
      <c r="AA8" s="184"/>
      <c r="AB8" s="141"/>
      <c r="AG8" s="102"/>
    </row>
    <row r="9" spans="2:28" ht="15" customHeight="1">
      <c r="B9" s="81" t="s">
        <v>0</v>
      </c>
      <c r="C9" s="111"/>
      <c r="D9" s="211">
        <f>D10+D11</f>
        <v>41270</v>
      </c>
      <c r="E9" s="205"/>
      <c r="F9" s="206"/>
      <c r="G9" s="45" t="s">
        <v>4</v>
      </c>
      <c r="H9" s="66">
        <f>D9-'２月'!D9</f>
        <v>36</v>
      </c>
      <c r="I9" s="46" t="s">
        <v>5</v>
      </c>
      <c r="J9" s="34" t="str">
        <f>IF(H9=0,"",IF(H9&gt;0,"↑","↓"))</f>
        <v>↑</v>
      </c>
      <c r="L9" s="203"/>
      <c r="M9" s="183">
        <f>M8+N8</f>
        <v>336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20914</v>
      </c>
      <c r="E10" s="195"/>
      <c r="F10" s="196"/>
      <c r="G10" s="47" t="s">
        <v>4</v>
      </c>
      <c r="H10" s="67">
        <f>D10-'２月'!D10</f>
        <v>0</v>
      </c>
      <c r="I10" s="48" t="s">
        <v>5</v>
      </c>
      <c r="J10" s="34">
        <f>IF(H10=0,"",IF(H10&gt;0,"↑","↓"))</f>
      </c>
      <c r="L10" s="202" t="s">
        <v>114</v>
      </c>
      <c r="M10" s="105">
        <v>1610</v>
      </c>
      <c r="N10" s="107">
        <v>1552</v>
      </c>
      <c r="O10" s="58"/>
      <c r="P10" s="110">
        <v>1235</v>
      </c>
      <c r="Q10" s="56"/>
      <c r="S10" s="182"/>
      <c r="T10" s="183">
        <f>T9+U9</f>
        <v>336</v>
      </c>
      <c r="U10" s="184"/>
      <c r="V10" s="109"/>
      <c r="W10" s="183">
        <f>W9+X9</f>
        <v>0</v>
      </c>
      <c r="X10" s="184"/>
      <c r="Y10" s="109"/>
      <c r="Z10" s="183">
        <f>SUM(Z9:AA9)</f>
        <v>336</v>
      </c>
      <c r="AA10" s="184"/>
      <c r="AB10" s="141"/>
    </row>
    <row r="11" spans="2:28" ht="15" customHeight="1">
      <c r="B11" s="112" t="s">
        <v>2</v>
      </c>
      <c r="C11" s="113"/>
      <c r="D11" s="209">
        <v>20356</v>
      </c>
      <c r="E11" s="195"/>
      <c r="F11" s="196"/>
      <c r="G11" s="47" t="s">
        <v>4</v>
      </c>
      <c r="H11" s="69">
        <f>D11-'２月'!D11</f>
        <v>36</v>
      </c>
      <c r="I11" s="48" t="s">
        <v>5</v>
      </c>
      <c r="J11" s="34" t="str">
        <f>IF(H11=0,"",IF(H11&gt;0,"↑","↓"))</f>
        <v>↑</v>
      </c>
      <c r="L11" s="203"/>
      <c r="M11" s="183">
        <f>M10+N10</f>
        <v>3162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1531</v>
      </c>
      <c r="U11" s="107">
        <v>1516</v>
      </c>
      <c r="V11" s="110">
        <v>1136</v>
      </c>
      <c r="W11" s="105">
        <v>79</v>
      </c>
      <c r="X11" s="107">
        <v>36</v>
      </c>
      <c r="Y11" s="110">
        <v>108</v>
      </c>
      <c r="Z11" s="105">
        <f>T11+W11</f>
        <v>1610</v>
      </c>
      <c r="AA11" s="107">
        <f>U11+X11</f>
        <v>1552</v>
      </c>
      <c r="AB11" s="142">
        <v>1235</v>
      </c>
    </row>
    <row r="12" spans="2:28" ht="15" customHeight="1" thickBot="1">
      <c r="B12" s="114" t="s">
        <v>3</v>
      </c>
      <c r="C12" s="115"/>
      <c r="D12" s="210">
        <v>15655</v>
      </c>
      <c r="E12" s="198"/>
      <c r="F12" s="199"/>
      <c r="G12" s="53" t="s">
        <v>4</v>
      </c>
      <c r="H12" s="70">
        <f>D12-'２月'!D12</f>
        <v>21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2448</v>
      </c>
      <c r="N12" s="107">
        <v>2365</v>
      </c>
      <c r="O12" s="58"/>
      <c r="P12" s="110">
        <v>1777</v>
      </c>
      <c r="Q12" s="56"/>
      <c r="S12" s="182"/>
      <c r="T12" s="183">
        <f>T11+U11</f>
        <v>3047</v>
      </c>
      <c r="U12" s="184"/>
      <c r="V12" s="109"/>
      <c r="W12" s="183">
        <f>W11+X11</f>
        <v>115</v>
      </c>
      <c r="X12" s="184"/>
      <c r="Y12" s="109"/>
      <c r="Z12" s="183">
        <f>SUM(Z11:AA11)</f>
        <v>3162</v>
      </c>
      <c r="AA12" s="184"/>
      <c r="AB12" s="141"/>
    </row>
    <row r="13" spans="6:28" ht="15" customHeight="1">
      <c r="F13" s="91"/>
      <c r="H13" s="64"/>
      <c r="L13" s="203"/>
      <c r="M13" s="183">
        <f>M12+N12</f>
        <v>4813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2445</v>
      </c>
      <c r="U13" s="107">
        <v>2347</v>
      </c>
      <c r="V13" s="110">
        <v>1767</v>
      </c>
      <c r="W13" s="105">
        <v>25</v>
      </c>
      <c r="X13" s="107">
        <v>37</v>
      </c>
      <c r="Y13" s="110">
        <v>49</v>
      </c>
      <c r="Z13" s="105">
        <f>T13+W13</f>
        <v>2470</v>
      </c>
      <c r="AA13" s="107">
        <f>U13+X13</f>
        <v>2384</v>
      </c>
      <c r="AB13" s="142">
        <v>1798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730</v>
      </c>
      <c r="N14" s="107">
        <v>742</v>
      </c>
      <c r="O14" s="58"/>
      <c r="P14" s="110">
        <v>575</v>
      </c>
      <c r="Q14" s="56"/>
      <c r="S14" s="182"/>
      <c r="T14" s="183">
        <f>T13+U13</f>
        <v>4792</v>
      </c>
      <c r="U14" s="184"/>
      <c r="V14" s="109"/>
      <c r="W14" s="183">
        <f>W13+X13</f>
        <v>62</v>
      </c>
      <c r="X14" s="184"/>
      <c r="Y14" s="109"/>
      <c r="Z14" s="183">
        <f>SUM(Z13:AA13)</f>
        <v>4854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1377</v>
      </c>
      <c r="E15" s="205"/>
      <c r="F15" s="206"/>
      <c r="G15" s="45" t="s">
        <v>4</v>
      </c>
      <c r="H15" s="66">
        <f>D15-'２月'!D15</f>
        <v>-4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1472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453</v>
      </c>
      <c r="U15" s="107">
        <v>461</v>
      </c>
      <c r="V15" s="110">
        <v>355</v>
      </c>
      <c r="W15" s="105">
        <v>7</v>
      </c>
      <c r="X15" s="107">
        <v>9</v>
      </c>
      <c r="Y15" s="110">
        <v>7</v>
      </c>
      <c r="Z15" s="105">
        <f>T15+W15</f>
        <v>460</v>
      </c>
      <c r="AA15" s="107">
        <f>U15+X15</f>
        <v>470</v>
      </c>
      <c r="AB15" s="142">
        <v>358</v>
      </c>
    </row>
    <row r="16" spans="2:28" ht="15" customHeight="1">
      <c r="B16" s="112" t="s">
        <v>1</v>
      </c>
      <c r="C16" s="113"/>
      <c r="D16" s="209">
        <v>739</v>
      </c>
      <c r="E16" s="195"/>
      <c r="F16" s="196"/>
      <c r="G16" s="47" t="s">
        <v>4</v>
      </c>
      <c r="H16" s="67">
        <f>D16-'２月'!D16</f>
        <v>-1</v>
      </c>
      <c r="I16" s="48" t="s">
        <v>5</v>
      </c>
      <c r="J16" s="34" t="str">
        <f>IF(H16=0,"",IF(H16&gt;0,"↑","↓"))</f>
        <v>↓</v>
      </c>
      <c r="L16" s="202" t="s">
        <v>117</v>
      </c>
      <c r="M16" s="105">
        <v>2761</v>
      </c>
      <c r="N16" s="107">
        <v>2706</v>
      </c>
      <c r="O16" s="58"/>
      <c r="P16" s="110">
        <v>2130</v>
      </c>
      <c r="Q16" s="56"/>
      <c r="S16" s="182"/>
      <c r="T16" s="183">
        <f>T15+U15</f>
        <v>914</v>
      </c>
      <c r="U16" s="184"/>
      <c r="V16" s="109"/>
      <c r="W16" s="183">
        <f>W15+X15</f>
        <v>16</v>
      </c>
      <c r="X16" s="184"/>
      <c r="Y16" s="109"/>
      <c r="Z16" s="183">
        <f>SUM(Z15:AA15)</f>
        <v>930</v>
      </c>
      <c r="AA16" s="184"/>
      <c r="AB16" s="141"/>
    </row>
    <row r="17" spans="2:28" ht="15" customHeight="1">
      <c r="B17" s="112" t="s">
        <v>2</v>
      </c>
      <c r="C17" s="113"/>
      <c r="D17" s="209">
        <v>638</v>
      </c>
      <c r="E17" s="195"/>
      <c r="F17" s="196"/>
      <c r="G17" s="47" t="s">
        <v>4</v>
      </c>
      <c r="H17" s="69">
        <f>D17-'２月'!D17</f>
        <v>-3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5467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1737</v>
      </c>
      <c r="U17" s="107">
        <v>1601</v>
      </c>
      <c r="V17" s="110">
        <v>1313</v>
      </c>
      <c r="W17" s="105">
        <v>15</v>
      </c>
      <c r="X17" s="107">
        <v>30</v>
      </c>
      <c r="Y17" s="110">
        <v>32</v>
      </c>
      <c r="Z17" s="105">
        <f>T17+W17</f>
        <v>1752</v>
      </c>
      <c r="AA17" s="107">
        <f>U17+X17</f>
        <v>1631</v>
      </c>
      <c r="AB17" s="142">
        <v>1328</v>
      </c>
    </row>
    <row r="18" spans="2:28" ht="15" customHeight="1" thickBot="1">
      <c r="B18" s="114" t="s">
        <v>3</v>
      </c>
      <c r="C18" s="115"/>
      <c r="D18" s="210">
        <v>905</v>
      </c>
      <c r="E18" s="198"/>
      <c r="F18" s="199"/>
      <c r="G18" s="53" t="s">
        <v>4</v>
      </c>
      <c r="H18" s="70">
        <f>D18-'２月'!D18</f>
        <v>-1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3061</v>
      </c>
      <c r="N18" s="107">
        <v>2906</v>
      </c>
      <c r="O18" s="58"/>
      <c r="P18" s="110">
        <v>2448</v>
      </c>
      <c r="Q18" s="56"/>
      <c r="S18" s="182"/>
      <c r="T18" s="183">
        <f>T17+U17</f>
        <v>3338</v>
      </c>
      <c r="U18" s="184"/>
      <c r="V18" s="109"/>
      <c r="W18" s="183">
        <f>W17+X17</f>
        <v>45</v>
      </c>
      <c r="X18" s="184"/>
      <c r="Y18" s="109"/>
      <c r="Z18" s="183">
        <f>SUM(Z17:AA17)</f>
        <v>3383</v>
      </c>
      <c r="AA18" s="184"/>
      <c r="AB18" s="141"/>
    </row>
    <row r="19" spans="12:28" ht="15" customHeight="1">
      <c r="L19" s="203"/>
      <c r="M19" s="183">
        <f>M18+N18</f>
        <v>5967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4839</v>
      </c>
      <c r="U19" s="107">
        <v>4726</v>
      </c>
      <c r="V19" s="110">
        <v>3727</v>
      </c>
      <c r="W19" s="105">
        <v>162</v>
      </c>
      <c r="X19" s="107">
        <v>134</v>
      </c>
      <c r="Y19" s="110">
        <v>192</v>
      </c>
      <c r="Z19" s="105">
        <f>T19+W19</f>
        <v>5001</v>
      </c>
      <c r="AA19" s="107">
        <f>U19+X19</f>
        <v>4860</v>
      </c>
      <c r="AB19" s="142">
        <v>3893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73</v>
      </c>
      <c r="N20" s="107">
        <v>79</v>
      </c>
      <c r="O20" s="58"/>
      <c r="P20" s="110">
        <v>52</v>
      </c>
      <c r="Q20" s="56"/>
      <c r="S20" s="182"/>
      <c r="T20" s="183">
        <f>T19+U19</f>
        <v>9565</v>
      </c>
      <c r="U20" s="184"/>
      <c r="V20" s="109"/>
      <c r="W20" s="183">
        <f>W19+X19</f>
        <v>296</v>
      </c>
      <c r="X20" s="184"/>
      <c r="Y20" s="109"/>
      <c r="Z20" s="183">
        <f>SUM(Z19:AA19)</f>
        <v>9861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152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1438</v>
      </c>
      <c r="U21" s="107">
        <v>1340</v>
      </c>
      <c r="V21" s="110">
        <v>1062</v>
      </c>
      <c r="W21" s="105">
        <v>52</v>
      </c>
      <c r="X21" s="107">
        <v>58</v>
      </c>
      <c r="Y21" s="110">
        <v>73</v>
      </c>
      <c r="Z21" s="105">
        <f>T21+W21</f>
        <v>1490</v>
      </c>
      <c r="AA21" s="107">
        <f>U21+X21</f>
        <v>1398</v>
      </c>
      <c r="AB21" s="142">
        <v>1121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1483</v>
      </c>
      <c r="N22" s="107">
        <v>1395</v>
      </c>
      <c r="O22" s="58"/>
      <c r="P22" s="110">
        <v>1117</v>
      </c>
      <c r="Q22" s="56"/>
      <c r="S22" s="182"/>
      <c r="T22" s="183">
        <f>T21+U21</f>
        <v>2778</v>
      </c>
      <c r="U22" s="184"/>
      <c r="V22" s="109"/>
      <c r="W22" s="183">
        <f>W21+X21</f>
        <v>110</v>
      </c>
      <c r="X22" s="184"/>
      <c r="Y22" s="109"/>
      <c r="Z22" s="183">
        <f>SUM(Z21:AA21)</f>
        <v>2888</v>
      </c>
      <c r="AA22" s="184"/>
      <c r="AB22" s="141"/>
    </row>
    <row r="23" spans="2:28" ht="15" customHeight="1">
      <c r="B23" s="13" t="s">
        <v>9</v>
      </c>
      <c r="C23" s="92">
        <f aca="true" t="shared" si="0" ref="C23:C29">C32+C41</f>
        <v>0</v>
      </c>
      <c r="D23" s="92">
        <f aca="true" t="shared" si="1" ref="D23:E29">D32+D41</f>
        <v>17</v>
      </c>
      <c r="E23" s="92">
        <f t="shared" si="1"/>
        <v>18</v>
      </c>
      <c r="F23" s="93">
        <f>SUM(D23:E23)</f>
        <v>35</v>
      </c>
      <c r="G23" s="47" t="s">
        <v>4</v>
      </c>
      <c r="H23" s="68">
        <f>F23-'２月'!F23</f>
        <v>-5</v>
      </c>
      <c r="I23" s="48" t="s">
        <v>5</v>
      </c>
      <c r="J23" s="34" t="str">
        <f aca="true" t="shared" si="2" ref="J23:J29">IF(H23=0,"",IF(H23&gt;0,"↑","↓"))</f>
        <v>↓</v>
      </c>
      <c r="L23" s="203"/>
      <c r="M23" s="183">
        <f>M22+N22</f>
        <v>2878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456</v>
      </c>
      <c r="U23" s="107">
        <v>437</v>
      </c>
      <c r="V23" s="110">
        <v>296</v>
      </c>
      <c r="W23" s="105">
        <v>1</v>
      </c>
      <c r="X23" s="107">
        <v>2</v>
      </c>
      <c r="Y23" s="110">
        <v>3</v>
      </c>
      <c r="Z23" s="105">
        <f>T23+W23</f>
        <v>457</v>
      </c>
      <c r="AA23" s="107">
        <f>U23+X23</f>
        <v>439</v>
      </c>
      <c r="AB23" s="142">
        <v>297</v>
      </c>
    </row>
    <row r="24" spans="2:28" ht="15" customHeight="1">
      <c r="B24" s="13" t="s">
        <v>10</v>
      </c>
      <c r="C24" s="92">
        <f t="shared" si="0"/>
        <v>9</v>
      </c>
      <c r="D24" s="92">
        <f t="shared" si="1"/>
        <v>15</v>
      </c>
      <c r="E24" s="92">
        <f t="shared" si="1"/>
        <v>13</v>
      </c>
      <c r="F24" s="93">
        <f aca="true" t="shared" si="3" ref="F24:F29">SUM(D24:E24)</f>
        <v>28</v>
      </c>
      <c r="G24" s="47" t="s">
        <v>4</v>
      </c>
      <c r="H24" s="68">
        <f>F24-'２月'!F24</f>
        <v>-3</v>
      </c>
      <c r="I24" s="48" t="s">
        <v>5</v>
      </c>
      <c r="J24" s="34" t="str">
        <f t="shared" si="2"/>
        <v>↓</v>
      </c>
      <c r="L24" s="202" t="s">
        <v>121</v>
      </c>
      <c r="M24" s="105">
        <v>454</v>
      </c>
      <c r="N24" s="107">
        <v>437</v>
      </c>
      <c r="O24" s="58"/>
      <c r="P24" s="110">
        <v>295</v>
      </c>
      <c r="Q24" s="56"/>
      <c r="S24" s="182"/>
      <c r="T24" s="183">
        <f>T23+U23</f>
        <v>893</v>
      </c>
      <c r="U24" s="184"/>
      <c r="V24" s="109"/>
      <c r="W24" s="183">
        <f>W23+X23</f>
        <v>3</v>
      </c>
      <c r="X24" s="184"/>
      <c r="Y24" s="109"/>
      <c r="Z24" s="183">
        <f>SUM(Z23:AA23)</f>
        <v>896</v>
      </c>
      <c r="AA24" s="184"/>
      <c r="AB24" s="141"/>
    </row>
    <row r="25" spans="2:28" ht="15" customHeight="1">
      <c r="B25" s="13" t="s">
        <v>11</v>
      </c>
      <c r="C25" s="92">
        <f t="shared" si="0"/>
        <v>99</v>
      </c>
      <c r="D25" s="92">
        <f t="shared" si="1"/>
        <v>80</v>
      </c>
      <c r="E25" s="92">
        <f t="shared" si="1"/>
        <v>84</v>
      </c>
      <c r="F25" s="93">
        <f t="shared" si="3"/>
        <v>164</v>
      </c>
      <c r="G25" s="47" t="s">
        <v>4</v>
      </c>
      <c r="H25" s="68">
        <f>F25-'２月'!F25</f>
        <v>48</v>
      </c>
      <c r="I25" s="48" t="s">
        <v>5</v>
      </c>
      <c r="J25" s="34" t="str">
        <f t="shared" si="2"/>
        <v>↑</v>
      </c>
      <c r="L25" s="203"/>
      <c r="M25" s="183">
        <f>M24+N24</f>
        <v>891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1944</v>
      </c>
      <c r="U25" s="107">
        <v>1846</v>
      </c>
      <c r="V25" s="110">
        <v>1684</v>
      </c>
      <c r="W25" s="105">
        <v>191</v>
      </c>
      <c r="X25" s="107">
        <v>113</v>
      </c>
      <c r="Y25" s="110">
        <v>267</v>
      </c>
      <c r="Z25" s="105">
        <f>T25+W25</f>
        <v>2135</v>
      </c>
      <c r="AA25" s="107">
        <f>U25+X25</f>
        <v>1959</v>
      </c>
      <c r="AB25" s="142">
        <v>1933</v>
      </c>
    </row>
    <row r="26" spans="2:28" ht="15" customHeight="1">
      <c r="B26" s="13" t="s">
        <v>12</v>
      </c>
      <c r="C26" s="92">
        <f t="shared" si="0"/>
        <v>80</v>
      </c>
      <c r="D26" s="92">
        <f t="shared" si="1"/>
        <v>86</v>
      </c>
      <c r="E26" s="92">
        <f t="shared" si="1"/>
        <v>54</v>
      </c>
      <c r="F26" s="93">
        <f t="shared" si="3"/>
        <v>140</v>
      </c>
      <c r="G26" s="47" t="s">
        <v>4</v>
      </c>
      <c r="H26" s="68">
        <f>F26-'２月'!F26</f>
        <v>53</v>
      </c>
      <c r="I26" s="48" t="s">
        <v>5</v>
      </c>
      <c r="J26" s="34" t="str">
        <f t="shared" si="2"/>
        <v>↑</v>
      </c>
      <c r="L26" s="202" t="s">
        <v>122</v>
      </c>
      <c r="M26" s="105">
        <v>2033</v>
      </c>
      <c r="N26" s="107">
        <v>1835</v>
      </c>
      <c r="O26" s="58"/>
      <c r="P26" s="110">
        <v>1829</v>
      </c>
      <c r="Q26" s="56"/>
      <c r="S26" s="182"/>
      <c r="T26" s="183">
        <f>T25+U25</f>
        <v>3790</v>
      </c>
      <c r="U26" s="184"/>
      <c r="V26" s="109"/>
      <c r="W26" s="183">
        <f>W25+X25</f>
        <v>304</v>
      </c>
      <c r="X26" s="184"/>
      <c r="Y26" s="109"/>
      <c r="Z26" s="183">
        <f>SUM(Z25:AA25)</f>
        <v>4094</v>
      </c>
      <c r="AA26" s="184"/>
      <c r="AB26" s="141"/>
    </row>
    <row r="27" spans="2:28" ht="15" customHeight="1">
      <c r="B27" s="13" t="s">
        <v>13</v>
      </c>
      <c r="C27" s="92">
        <f t="shared" si="0"/>
        <v>21</v>
      </c>
      <c r="D27" s="92">
        <f t="shared" si="1"/>
        <v>6</v>
      </c>
      <c r="E27" s="92">
        <f t="shared" si="1"/>
        <v>0</v>
      </c>
      <c r="F27" s="93">
        <f t="shared" si="3"/>
        <v>6</v>
      </c>
      <c r="G27" s="47" t="s">
        <v>4</v>
      </c>
      <c r="H27" s="68">
        <f>F27-'２月'!F27</f>
        <v>4</v>
      </c>
      <c r="I27" s="48" t="s">
        <v>5</v>
      </c>
      <c r="J27" s="34" t="str">
        <f t="shared" si="2"/>
        <v>↑</v>
      </c>
      <c r="L27" s="203"/>
      <c r="M27" s="183">
        <f>M26+N26</f>
        <v>3868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2909</v>
      </c>
      <c r="U27" s="107">
        <v>2905</v>
      </c>
      <c r="V27" s="110">
        <v>2207</v>
      </c>
      <c r="W27" s="105">
        <v>54</v>
      </c>
      <c r="X27" s="107">
        <v>97</v>
      </c>
      <c r="Y27" s="110">
        <v>116</v>
      </c>
      <c r="Z27" s="105">
        <f>T27+W27</f>
        <v>2963</v>
      </c>
      <c r="AA27" s="107">
        <f>U27+X27</f>
        <v>3002</v>
      </c>
      <c r="AB27" s="142">
        <v>2301</v>
      </c>
    </row>
    <row r="28" spans="2:28" ht="15" customHeight="1" thickBot="1">
      <c r="B28" s="14" t="s">
        <v>14</v>
      </c>
      <c r="C28" s="94">
        <f t="shared" si="0"/>
        <v>11</v>
      </c>
      <c r="D28" s="94">
        <f t="shared" si="1"/>
        <v>3</v>
      </c>
      <c r="E28" s="94">
        <f t="shared" si="1"/>
        <v>2</v>
      </c>
      <c r="F28" s="95">
        <f t="shared" si="3"/>
        <v>5</v>
      </c>
      <c r="G28" s="57" t="s">
        <v>4</v>
      </c>
      <c r="H28" s="71">
        <f>F28-'２月'!F28</f>
        <v>-1</v>
      </c>
      <c r="I28" s="51" t="s">
        <v>5</v>
      </c>
      <c r="J28" s="34" t="str">
        <f t="shared" si="2"/>
        <v>↓</v>
      </c>
      <c r="L28" s="202" t="s">
        <v>123</v>
      </c>
      <c r="M28" s="105">
        <v>324</v>
      </c>
      <c r="N28" s="107">
        <v>310</v>
      </c>
      <c r="O28" s="58"/>
      <c r="P28" s="110">
        <v>288</v>
      </c>
      <c r="Q28" s="56"/>
      <c r="S28" s="182"/>
      <c r="T28" s="183">
        <f>T27+U27</f>
        <v>5814</v>
      </c>
      <c r="U28" s="184"/>
      <c r="V28" s="109"/>
      <c r="W28" s="183">
        <f>W27+X27</f>
        <v>151</v>
      </c>
      <c r="X28" s="184"/>
      <c r="Y28" s="109"/>
      <c r="Z28" s="183">
        <f>SUM(Z27:AA27)</f>
        <v>5965</v>
      </c>
      <c r="AA28" s="184"/>
      <c r="AB28" s="141"/>
    </row>
    <row r="29" spans="2:28" ht="15" customHeight="1" thickBot="1">
      <c r="B29" s="15" t="s">
        <v>15</v>
      </c>
      <c r="C29" s="96">
        <f t="shared" si="0"/>
        <v>20</v>
      </c>
      <c r="D29" s="96">
        <f t="shared" si="1"/>
        <v>-1</v>
      </c>
      <c r="E29" s="96">
        <f t="shared" si="1"/>
        <v>33</v>
      </c>
      <c r="F29" s="97">
        <f t="shared" si="3"/>
        <v>32</v>
      </c>
      <c r="G29" s="59" t="s">
        <v>4</v>
      </c>
      <c r="H29" s="72">
        <f>F29-'２月'!F29</f>
        <v>-2</v>
      </c>
      <c r="I29" s="60" t="s">
        <v>5</v>
      </c>
      <c r="J29" s="34" t="str">
        <f t="shared" si="2"/>
        <v>↓</v>
      </c>
      <c r="L29" s="203"/>
      <c r="M29" s="183">
        <f>M28+N28</f>
        <v>634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998</v>
      </c>
      <c r="U29" s="107">
        <v>992</v>
      </c>
      <c r="V29" s="110">
        <v>671</v>
      </c>
      <c r="W29" s="105">
        <v>3</v>
      </c>
      <c r="X29" s="107">
        <v>4</v>
      </c>
      <c r="Y29" s="110">
        <v>7</v>
      </c>
      <c r="Z29" s="105">
        <f>T29+W29</f>
        <v>1001</v>
      </c>
      <c r="AA29" s="107">
        <f>U29+X29</f>
        <v>996</v>
      </c>
      <c r="AB29" s="142">
        <v>675</v>
      </c>
    </row>
    <row r="30" spans="2:28" ht="15" customHeight="1" thickBot="1">
      <c r="B30" s="10"/>
      <c r="C30" s="44"/>
      <c r="H30" s="63"/>
      <c r="L30" s="202" t="s">
        <v>124</v>
      </c>
      <c r="M30" s="105">
        <v>1328</v>
      </c>
      <c r="N30" s="107">
        <v>1347</v>
      </c>
      <c r="O30" s="58"/>
      <c r="P30" s="110">
        <v>1082</v>
      </c>
      <c r="Q30" s="56"/>
      <c r="S30" s="182"/>
      <c r="T30" s="183">
        <f>T29+U29</f>
        <v>1990</v>
      </c>
      <c r="U30" s="184"/>
      <c r="V30" s="109"/>
      <c r="W30" s="183">
        <f>W29+X29</f>
        <v>7</v>
      </c>
      <c r="X30" s="184"/>
      <c r="Y30" s="109"/>
      <c r="Z30" s="183">
        <f>SUM(Z29:AA29)</f>
        <v>1997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2675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140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140</v>
      </c>
      <c r="AB31" s="142">
        <v>94</v>
      </c>
    </row>
    <row r="32" spans="2:28" ht="15" customHeight="1">
      <c r="B32" s="13" t="s">
        <v>9</v>
      </c>
      <c r="C32" s="103">
        <v>0</v>
      </c>
      <c r="D32" s="103">
        <v>16</v>
      </c>
      <c r="E32" s="103">
        <v>18</v>
      </c>
      <c r="F32" s="93">
        <f>SUM(D32:E32)</f>
        <v>34</v>
      </c>
      <c r="G32" s="47" t="s">
        <v>4</v>
      </c>
      <c r="H32" s="68">
        <f>F32-'２月'!F32</f>
        <v>-5</v>
      </c>
      <c r="I32" s="48" t="s">
        <v>5</v>
      </c>
      <c r="J32" s="34" t="str">
        <f aca="true" t="shared" si="4" ref="J32:J38">IF(H32=0,"",IF(H32&gt;0,"↑","↓"))</f>
        <v>↓</v>
      </c>
      <c r="L32" s="202" t="s">
        <v>125</v>
      </c>
      <c r="M32" s="105">
        <v>1283</v>
      </c>
      <c r="N32" s="107">
        <v>1316</v>
      </c>
      <c r="O32" s="58"/>
      <c r="P32" s="110">
        <v>944</v>
      </c>
      <c r="Q32" s="56"/>
      <c r="S32" s="182"/>
      <c r="T32" s="183">
        <f>T31+U31</f>
        <v>288</v>
      </c>
      <c r="U32" s="184"/>
      <c r="V32" s="109"/>
      <c r="W32" s="183">
        <f>W31+X31</f>
        <v>0</v>
      </c>
      <c r="X32" s="184"/>
      <c r="Y32" s="109"/>
      <c r="Z32" s="183">
        <f>SUM(Z31:AA31)</f>
        <v>288</v>
      </c>
      <c r="AA32" s="184"/>
      <c r="AB32" s="141"/>
    </row>
    <row r="33" spans="2:28" ht="15" customHeight="1">
      <c r="B33" s="13" t="s">
        <v>10</v>
      </c>
      <c r="C33" s="103">
        <v>9</v>
      </c>
      <c r="D33" s="103">
        <v>15</v>
      </c>
      <c r="E33" s="103">
        <v>13</v>
      </c>
      <c r="F33" s="93">
        <f aca="true" t="shared" si="5" ref="F33:F38">SUM(D33:E33)</f>
        <v>28</v>
      </c>
      <c r="G33" s="47" t="s">
        <v>4</v>
      </c>
      <c r="H33" s="68">
        <f>F33-'２月'!F33</f>
        <v>-3</v>
      </c>
      <c r="I33" s="48" t="s">
        <v>5</v>
      </c>
      <c r="J33" s="34" t="str">
        <f t="shared" si="4"/>
        <v>↓</v>
      </c>
      <c r="L33" s="203"/>
      <c r="M33" s="183">
        <f>M32+N32</f>
        <v>2599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170</v>
      </c>
      <c r="U33" s="107">
        <v>187</v>
      </c>
      <c r="V33" s="110">
        <v>106</v>
      </c>
      <c r="W33" s="105">
        <v>8</v>
      </c>
      <c r="X33" s="107">
        <v>6</v>
      </c>
      <c r="Y33" s="110">
        <v>14</v>
      </c>
      <c r="Z33" s="105">
        <f>T33+W33</f>
        <v>178</v>
      </c>
      <c r="AA33" s="107">
        <f>U33+X33</f>
        <v>193</v>
      </c>
      <c r="AB33" s="142">
        <f>V33+Y33</f>
        <v>120</v>
      </c>
    </row>
    <row r="34" spans="2:28" ht="15" customHeight="1">
      <c r="B34" s="13" t="s">
        <v>11</v>
      </c>
      <c r="C34" s="103">
        <v>79</v>
      </c>
      <c r="D34" s="103">
        <v>70</v>
      </c>
      <c r="E34" s="103">
        <v>70</v>
      </c>
      <c r="F34" s="93">
        <f t="shared" si="5"/>
        <v>140</v>
      </c>
      <c r="G34" s="47" t="s">
        <v>4</v>
      </c>
      <c r="H34" s="68">
        <f>F34-'２月'!F34</f>
        <v>54</v>
      </c>
      <c r="I34" s="48" t="s">
        <v>5</v>
      </c>
      <c r="J34" s="34" t="str">
        <f t="shared" si="4"/>
        <v>↑</v>
      </c>
      <c r="L34" s="202" t="s">
        <v>126</v>
      </c>
      <c r="M34" s="105">
        <v>352</v>
      </c>
      <c r="N34" s="107">
        <v>339</v>
      </c>
      <c r="O34" s="58"/>
      <c r="P34" s="110">
        <v>275</v>
      </c>
      <c r="Q34" s="56"/>
      <c r="S34" s="182"/>
      <c r="T34" s="183">
        <f>T33+U33</f>
        <v>357</v>
      </c>
      <c r="U34" s="184"/>
      <c r="V34" s="109"/>
      <c r="W34" s="183">
        <f>W33+X33</f>
        <v>14</v>
      </c>
      <c r="X34" s="184"/>
      <c r="Y34" s="109"/>
      <c r="Z34" s="183">
        <f>SUM(Z33:AA33)</f>
        <v>371</v>
      </c>
      <c r="AA34" s="184"/>
      <c r="AB34" s="141"/>
    </row>
    <row r="35" spans="2:28" ht="15" customHeight="1">
      <c r="B35" s="13" t="s">
        <v>12</v>
      </c>
      <c r="C35" s="103">
        <v>59</v>
      </c>
      <c r="D35" s="103">
        <v>72</v>
      </c>
      <c r="E35" s="103">
        <v>39</v>
      </c>
      <c r="F35" s="93">
        <f t="shared" si="5"/>
        <v>111</v>
      </c>
      <c r="G35" s="47" t="s">
        <v>4</v>
      </c>
      <c r="H35" s="68">
        <f>F35-'２月'!F35</f>
        <v>34</v>
      </c>
      <c r="I35" s="48" t="s">
        <v>5</v>
      </c>
      <c r="J35" s="34" t="str">
        <f t="shared" si="4"/>
        <v>↑</v>
      </c>
      <c r="L35" s="203"/>
      <c r="M35" s="183">
        <f>M34+N34</f>
        <v>691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919</v>
      </c>
      <c r="U35" s="107">
        <v>930</v>
      </c>
      <c r="V35" s="110">
        <v>643</v>
      </c>
      <c r="W35" s="105">
        <v>130</v>
      </c>
      <c r="X35" s="107">
        <v>110</v>
      </c>
      <c r="Y35" s="110">
        <v>140</v>
      </c>
      <c r="Z35" s="105">
        <f>T35+W35</f>
        <v>1049</v>
      </c>
      <c r="AA35" s="107">
        <f>U35+X35</f>
        <v>1040</v>
      </c>
      <c r="AB35" s="142">
        <v>772</v>
      </c>
    </row>
    <row r="36" spans="2:28" ht="15" customHeight="1">
      <c r="B36" s="13" t="s">
        <v>13</v>
      </c>
      <c r="C36" s="103">
        <v>16</v>
      </c>
      <c r="D36" s="103">
        <v>1</v>
      </c>
      <c r="E36" s="103">
        <v>0</v>
      </c>
      <c r="F36" s="93">
        <f t="shared" si="5"/>
        <v>1</v>
      </c>
      <c r="G36" s="47" t="s">
        <v>4</v>
      </c>
      <c r="H36" s="68">
        <f>F36-'２月'!F36</f>
        <v>0</v>
      </c>
      <c r="I36" s="48" t="s">
        <v>5</v>
      </c>
      <c r="J36" s="34">
        <f t="shared" si="4"/>
      </c>
      <c r="L36" s="202" t="s">
        <v>127</v>
      </c>
      <c r="M36" s="105">
        <v>1001</v>
      </c>
      <c r="N36" s="107">
        <v>996</v>
      </c>
      <c r="O36" s="58"/>
      <c r="P36" s="110">
        <v>675</v>
      </c>
      <c r="Q36" s="56"/>
      <c r="S36" s="182"/>
      <c r="T36" s="183">
        <f>T35+U35</f>
        <v>1849</v>
      </c>
      <c r="U36" s="184"/>
      <c r="V36" s="109"/>
      <c r="W36" s="183">
        <f>W35+X35</f>
        <v>240</v>
      </c>
      <c r="X36" s="184"/>
      <c r="Y36" s="109"/>
      <c r="Z36" s="183">
        <f>SUM(Z35:AA35)</f>
        <v>2089</v>
      </c>
      <c r="AA36" s="184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F37-'２月'!F37</f>
        <v>0</v>
      </c>
      <c r="I37" s="51" t="s">
        <v>5</v>
      </c>
      <c r="J37" s="34">
        <f t="shared" si="4"/>
      </c>
      <c r="L37" s="203"/>
      <c r="M37" s="183">
        <f>M36+N36</f>
        <v>1997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333</v>
      </c>
      <c r="U37" s="107">
        <v>345</v>
      </c>
      <c r="V37" s="110">
        <v>242</v>
      </c>
      <c r="W37" s="105">
        <v>4</v>
      </c>
      <c r="X37" s="107">
        <v>1</v>
      </c>
      <c r="Y37" s="110">
        <v>5</v>
      </c>
      <c r="Z37" s="105">
        <f>T37+W37</f>
        <v>337</v>
      </c>
      <c r="AA37" s="107">
        <f>U37+X37</f>
        <v>346</v>
      </c>
      <c r="AB37" s="142">
        <v>246</v>
      </c>
    </row>
    <row r="38" spans="2:28" ht="15" customHeight="1" thickBot="1">
      <c r="B38" s="15" t="s">
        <v>15</v>
      </c>
      <c r="C38" s="96">
        <v>21</v>
      </c>
      <c r="D38" s="96">
        <v>0</v>
      </c>
      <c r="E38" s="96">
        <v>36</v>
      </c>
      <c r="F38" s="97">
        <f t="shared" si="5"/>
        <v>36</v>
      </c>
      <c r="G38" s="61" t="s">
        <v>4</v>
      </c>
      <c r="H38" s="72">
        <f>F38-'２月'!F38</f>
        <v>18</v>
      </c>
      <c r="I38" s="60" t="s">
        <v>5</v>
      </c>
      <c r="J38" s="34" t="str">
        <f t="shared" si="4"/>
        <v>↑</v>
      </c>
      <c r="L38" s="202" t="s">
        <v>128</v>
      </c>
      <c r="M38" s="105">
        <v>144</v>
      </c>
      <c r="N38" s="107">
        <v>137</v>
      </c>
      <c r="O38" s="58"/>
      <c r="P38" s="110">
        <v>91</v>
      </c>
      <c r="Q38" s="56"/>
      <c r="S38" s="182"/>
      <c r="T38" s="183">
        <f>T37+U37</f>
        <v>678</v>
      </c>
      <c r="U38" s="184"/>
      <c r="V38" s="109"/>
      <c r="W38" s="183">
        <f>W37+X37</f>
        <v>5</v>
      </c>
      <c r="X38" s="184"/>
      <c r="Y38" s="109"/>
      <c r="Z38" s="183">
        <f>SUM(Z37:AA37)</f>
        <v>683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281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174</v>
      </c>
      <c r="U39" s="107">
        <v>189</v>
      </c>
      <c r="V39" s="110">
        <v>119</v>
      </c>
      <c r="W39" s="105">
        <v>8</v>
      </c>
      <c r="X39" s="107">
        <v>0</v>
      </c>
      <c r="Y39" s="110">
        <v>8</v>
      </c>
      <c r="Z39" s="105">
        <f>T39+W39</f>
        <v>182</v>
      </c>
      <c r="AA39" s="107">
        <f>U39+X39</f>
        <v>189</v>
      </c>
      <c r="AB39" s="142">
        <f>V39+Y39</f>
        <v>127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178</v>
      </c>
      <c r="N40" s="107">
        <v>193</v>
      </c>
      <c r="O40" s="58"/>
      <c r="P40" s="110">
        <v>120</v>
      </c>
      <c r="Q40" s="56"/>
      <c r="S40" s="182"/>
      <c r="T40" s="183">
        <f>T39+U39</f>
        <v>363</v>
      </c>
      <c r="U40" s="184"/>
      <c r="V40" s="109"/>
      <c r="W40" s="183">
        <f>W39+X39</f>
        <v>8</v>
      </c>
      <c r="X40" s="184"/>
      <c r="Y40" s="109"/>
      <c r="Z40" s="183">
        <f>SUM(Z39:AA39)</f>
        <v>371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F41-'２月'!F41</f>
        <v>0</v>
      </c>
      <c r="I41" s="48" t="s">
        <v>5</v>
      </c>
      <c r="J41" s="34">
        <f aca="true" t="shared" si="6" ref="J41:J47">IF(H41=0,"",IF(H41&gt;0,"↑","↓"))</f>
      </c>
      <c r="L41" s="203"/>
      <c r="M41" s="183">
        <f>M40+N40</f>
        <v>371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95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95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F42-'２月'!F42</f>
        <v>0</v>
      </c>
      <c r="I42" s="48" t="s">
        <v>5</v>
      </c>
      <c r="J42" s="34">
        <f t="shared" si="6"/>
      </c>
      <c r="L42" s="202" t="s">
        <v>130</v>
      </c>
      <c r="M42" s="105">
        <v>1049</v>
      </c>
      <c r="N42" s="107">
        <v>1040</v>
      </c>
      <c r="O42" s="58"/>
      <c r="P42" s="110">
        <v>772</v>
      </c>
      <c r="Q42" s="56"/>
      <c r="S42" s="182"/>
      <c r="T42" s="183">
        <f>T41+U41</f>
        <v>207</v>
      </c>
      <c r="U42" s="184"/>
      <c r="V42" s="109"/>
      <c r="W42" s="183">
        <f>W41+X41</f>
        <v>0</v>
      </c>
      <c r="X42" s="184"/>
      <c r="Y42" s="109"/>
      <c r="Z42" s="183">
        <f>SUM(Z41:AA41)</f>
        <v>207</v>
      </c>
      <c r="AA42" s="184"/>
      <c r="AB42" s="141"/>
    </row>
    <row r="43" spans="2:28" ht="15" customHeight="1">
      <c r="B43" s="13" t="s">
        <v>11</v>
      </c>
      <c r="C43" s="103">
        <v>20</v>
      </c>
      <c r="D43" s="103">
        <v>10</v>
      </c>
      <c r="E43" s="103">
        <v>14</v>
      </c>
      <c r="F43" s="93">
        <f t="shared" si="7"/>
        <v>24</v>
      </c>
      <c r="G43" s="47" t="s">
        <v>4</v>
      </c>
      <c r="H43" s="68">
        <f>F43-'２月'!F43</f>
        <v>-6</v>
      </c>
      <c r="I43" s="48" t="s">
        <v>5</v>
      </c>
      <c r="J43" s="34" t="str">
        <f t="shared" si="6"/>
        <v>↓</v>
      </c>
      <c r="L43" s="203"/>
      <c r="M43" s="183">
        <f>M42+N42</f>
        <v>2089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20914</v>
      </c>
      <c r="U43" s="99">
        <v>20356</v>
      </c>
      <c r="V43" s="100">
        <v>15684</v>
      </c>
      <c r="W43" s="98">
        <v>739</v>
      </c>
      <c r="X43" s="99">
        <v>638</v>
      </c>
      <c r="Y43" s="100">
        <v>1022</v>
      </c>
      <c r="Z43" s="98">
        <f>Z7+Z9+Z11+Z13+Z15+Z17+Z19+Z21+Z23+Z25+Z27+Z29+Z31+Z33+Z35+Z37+Z39+Z41</f>
        <v>21653</v>
      </c>
      <c r="AA43" s="99">
        <f>AA7+AA9+AA11+AA13+AA15+AA17+AA19+AA21+AA23+AA25+AA27+AA29+AA31+AA33+AA35+AA37+AA39+AA41</f>
        <v>20994</v>
      </c>
      <c r="AB43" s="143">
        <v>16560</v>
      </c>
    </row>
    <row r="44" spans="2:28" ht="15" customHeight="1" thickBot="1">
      <c r="B44" s="13" t="s">
        <v>12</v>
      </c>
      <c r="C44" s="103">
        <v>21</v>
      </c>
      <c r="D44" s="103">
        <v>14</v>
      </c>
      <c r="E44" s="103">
        <v>15</v>
      </c>
      <c r="F44" s="93">
        <f t="shared" si="7"/>
        <v>29</v>
      </c>
      <c r="G44" s="47" t="s">
        <v>4</v>
      </c>
      <c r="H44" s="68">
        <f>F44-'２月'!F44</f>
        <v>19</v>
      </c>
      <c r="I44" s="48" t="s">
        <v>5</v>
      </c>
      <c r="J44" s="34" t="str">
        <f t="shared" si="6"/>
        <v>↑</v>
      </c>
      <c r="L44" s="202" t="s">
        <v>131</v>
      </c>
      <c r="M44" s="105">
        <v>337</v>
      </c>
      <c r="N44" s="107">
        <v>346</v>
      </c>
      <c r="O44" s="58"/>
      <c r="P44" s="108">
        <v>246</v>
      </c>
      <c r="Q44" s="56"/>
      <c r="S44" s="178"/>
      <c r="T44" s="179">
        <f>T43+U43</f>
        <v>41270</v>
      </c>
      <c r="U44" s="180"/>
      <c r="V44" s="101"/>
      <c r="W44" s="179">
        <f>W43+X43</f>
        <v>1377</v>
      </c>
      <c r="X44" s="180"/>
      <c r="Y44" s="101"/>
      <c r="Z44" s="179">
        <f>SUM(Z43:AA43)</f>
        <v>42647</v>
      </c>
      <c r="AA44" s="180"/>
      <c r="AB44" s="144"/>
    </row>
    <row r="45" spans="2:17" ht="15" customHeight="1">
      <c r="B45" s="13" t="s">
        <v>13</v>
      </c>
      <c r="C45" s="103">
        <v>5</v>
      </c>
      <c r="D45" s="103">
        <v>5</v>
      </c>
      <c r="E45" s="103">
        <v>0</v>
      </c>
      <c r="F45" s="93">
        <f t="shared" si="7"/>
        <v>5</v>
      </c>
      <c r="G45" s="47" t="s">
        <v>4</v>
      </c>
      <c r="H45" s="68">
        <f>F45-'２月'!F45</f>
        <v>4</v>
      </c>
      <c r="I45" s="48" t="s">
        <v>5</v>
      </c>
      <c r="J45" s="34" t="str">
        <f t="shared" si="6"/>
        <v>↑</v>
      </c>
      <c r="L45" s="203"/>
      <c r="M45" s="183">
        <f>M44+N44</f>
        <v>683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3</v>
      </c>
      <c r="E46" s="104">
        <v>2</v>
      </c>
      <c r="F46" s="95">
        <f t="shared" si="7"/>
        <v>5</v>
      </c>
      <c r="G46" s="57" t="s">
        <v>4</v>
      </c>
      <c r="H46" s="71">
        <f>F46-'２月'!F46</f>
        <v>-1</v>
      </c>
      <c r="I46" s="51" t="s">
        <v>5</v>
      </c>
      <c r="J46" s="34" t="str">
        <f t="shared" si="6"/>
        <v>↓</v>
      </c>
      <c r="L46" s="202" t="s">
        <v>132</v>
      </c>
      <c r="M46" s="105">
        <v>182</v>
      </c>
      <c r="N46" s="107">
        <v>189</v>
      </c>
      <c r="O46" s="58"/>
      <c r="P46" s="110">
        <v>127</v>
      </c>
      <c r="Q46" s="56"/>
      <c r="T46" s="181" t="s">
        <v>253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-1</v>
      </c>
      <c r="D47" s="96">
        <v>-1</v>
      </c>
      <c r="E47" s="96">
        <v>-3</v>
      </c>
      <c r="F47" s="97">
        <f t="shared" si="7"/>
        <v>-4</v>
      </c>
      <c r="G47" s="61" t="s">
        <v>4</v>
      </c>
      <c r="H47" s="72">
        <f>F47-'２月'!F47</f>
        <v>-20</v>
      </c>
      <c r="I47" s="60" t="s">
        <v>5</v>
      </c>
      <c r="J47" s="34" t="str">
        <f t="shared" si="6"/>
        <v>↓</v>
      </c>
      <c r="L47" s="203"/>
      <c r="M47" s="183">
        <f>M46+N46</f>
        <v>371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112</v>
      </c>
      <c r="N48" s="107">
        <v>95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207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402</v>
      </c>
      <c r="N50" s="107">
        <v>369</v>
      </c>
      <c r="O50" s="58"/>
      <c r="P50" s="110">
        <v>220</v>
      </c>
      <c r="Q50" s="56"/>
    </row>
    <row r="51" spans="12:17" ht="15" customHeight="1">
      <c r="L51" s="203"/>
      <c r="M51" s="183">
        <f>M50+N50</f>
        <v>771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21653</v>
      </c>
      <c r="N52" s="99">
        <v>20994</v>
      </c>
      <c r="O52" s="58"/>
      <c r="P52" s="147">
        <v>16560</v>
      </c>
      <c r="Q52" s="56"/>
    </row>
    <row r="53" spans="12:17" ht="15" customHeight="1" thickBot="1">
      <c r="L53" s="207"/>
      <c r="M53" s="179">
        <f>M52+N52</f>
        <v>42647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S13:S14"/>
    <mergeCell ref="T14:U14"/>
    <mergeCell ref="W14:X14"/>
    <mergeCell ref="Z14:AA14"/>
    <mergeCell ref="S15:S16"/>
    <mergeCell ref="T16:U16"/>
    <mergeCell ref="W16:X16"/>
    <mergeCell ref="Z16:AA16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RowColHeaders="0" zoomScalePageLayoutView="0" workbookViewId="0" topLeftCell="A1">
      <pane ySplit="11" topLeftCell="A108" activePane="bottomLeft" state="frozen"/>
      <selection pane="topLeft" activeCell="A1" sqref="A1"/>
      <selection pane="bottomLeft" activeCell="F118" sqref="F118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>
        <v>43922</v>
      </c>
    </row>
    <row r="6" spans="2:6" ht="13.5">
      <c r="B6" s="19" t="s">
        <v>101</v>
      </c>
      <c r="C6" s="20">
        <v>21568</v>
      </c>
      <c r="D6" s="20">
        <v>20862</v>
      </c>
      <c r="E6" s="20">
        <f>C6+D6</f>
        <v>42430</v>
      </c>
      <c r="F6" s="21">
        <f>E6/E6</f>
        <v>1</v>
      </c>
    </row>
    <row r="7" spans="2:6" ht="13.5">
      <c r="B7" s="22" t="s">
        <v>102</v>
      </c>
      <c r="C7" s="128">
        <v>726</v>
      </c>
      <c r="D7" s="128">
        <v>629</v>
      </c>
      <c r="E7" s="20">
        <f>C7+D7</f>
        <v>1355</v>
      </c>
      <c r="F7" s="23">
        <f>E7/E6</f>
        <v>0.03193495168512845</v>
      </c>
    </row>
    <row r="8" spans="2:6" ht="13.5">
      <c r="B8" s="22" t="s">
        <v>103</v>
      </c>
      <c r="C8" s="24">
        <v>4108</v>
      </c>
      <c r="D8" s="24">
        <v>4862</v>
      </c>
      <c r="E8" s="24">
        <f>C8+D8</f>
        <v>8970</v>
      </c>
      <c r="F8" s="23">
        <f>E8/E6</f>
        <v>0.21140702333254774</v>
      </c>
    </row>
    <row r="9" spans="2:6" ht="14.25" thickBot="1">
      <c r="B9" s="25" t="s">
        <v>104</v>
      </c>
      <c r="C9" s="26">
        <v>1768</v>
      </c>
      <c r="D9" s="26">
        <v>2482</v>
      </c>
      <c r="E9" s="26">
        <f>C9+D9</f>
        <v>4250</v>
      </c>
      <c r="F9" s="27">
        <f>E9/E6</f>
        <v>0.10016497761018148</v>
      </c>
    </row>
    <row r="10" ht="14.25" thickBot="1"/>
    <row r="11" spans="1:20" ht="13.5">
      <c r="A11" s="133" t="s">
        <v>153</v>
      </c>
      <c r="B11" s="228" t="s">
        <v>65</v>
      </c>
      <c r="C11" s="228"/>
      <c r="D11" s="228"/>
      <c r="E11" s="238"/>
      <c r="F11" s="118" t="s">
        <v>21</v>
      </c>
      <c r="G11" s="119" t="s">
        <v>23</v>
      </c>
      <c r="H11" s="120" t="s">
        <v>171</v>
      </c>
      <c r="I11" s="228" t="s">
        <v>95</v>
      </c>
      <c r="J11" s="228"/>
      <c r="K11" s="228"/>
      <c r="L11" s="229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3">
        <f>F12</f>
        <v>0</v>
      </c>
      <c r="B12" s="44"/>
      <c r="C12" s="44"/>
      <c r="D12" s="44"/>
      <c r="E12" s="166"/>
      <c r="F12" s="129">
        <v>0</v>
      </c>
      <c r="G12" s="119">
        <v>106</v>
      </c>
      <c r="H12" s="131">
        <v>1</v>
      </c>
      <c r="I12" s="235" t="str">
        <f>IF(H12=0,"",(LOOKUP(H12,女)))</f>
        <v>*</v>
      </c>
      <c r="J12" s="234"/>
      <c r="K12" s="234"/>
      <c r="L12" s="234"/>
      <c r="M12" s="123">
        <f>H12</f>
        <v>1</v>
      </c>
      <c r="P12" s="167"/>
      <c r="Q12" s="168"/>
      <c r="R12" s="1"/>
      <c r="S12" s="167"/>
      <c r="T12" s="168"/>
    </row>
    <row r="13" spans="1:20" ht="13.5">
      <c r="A13" s="123">
        <f>F13</f>
        <v>0</v>
      </c>
      <c r="B13" s="169"/>
      <c r="C13" s="169"/>
      <c r="D13" s="169"/>
      <c r="E13" s="170"/>
      <c r="F13" s="130">
        <v>0</v>
      </c>
      <c r="G13" s="122">
        <v>105</v>
      </c>
      <c r="H13" s="131">
        <v>2</v>
      </c>
      <c r="I13" s="236" t="str">
        <f>IF(H13=0,"",(LOOKUP(H13,女)))</f>
        <v>*</v>
      </c>
      <c r="J13" s="237"/>
      <c r="K13" s="237"/>
      <c r="L13" s="237"/>
      <c r="M13" s="124">
        <f>M12+H13</f>
        <v>3</v>
      </c>
      <c r="P13" s="167"/>
      <c r="Q13" s="168"/>
      <c r="R13" s="1"/>
      <c r="S13" s="167"/>
      <c r="T13" s="168"/>
    </row>
    <row r="14" spans="1:20" ht="13.5">
      <c r="A14" s="126">
        <f>F14</f>
        <v>0</v>
      </c>
      <c r="B14" s="230">
        <f aca="true" t="shared" si="0" ref="B14:B45">IF(F14=0,"",(LOOKUP(F14,男)))</f>
      </c>
      <c r="C14" s="230"/>
      <c r="D14" s="230"/>
      <c r="E14" s="231"/>
      <c r="F14" s="129">
        <v>0</v>
      </c>
      <c r="G14" s="119">
        <v>104</v>
      </c>
      <c r="H14" s="171">
        <v>0</v>
      </c>
      <c r="I14" s="232">
        <f aca="true" t="shared" si="1" ref="I14:I45">IF(H14=0,"",(LOOKUP(H14,女)))</f>
      </c>
      <c r="J14" s="233"/>
      <c r="K14" s="233"/>
      <c r="L14" s="233"/>
      <c r="M14" s="123">
        <f>M13+H14</f>
        <v>3</v>
      </c>
      <c r="P14" s="121">
        <v>0</v>
      </c>
      <c r="Q14" s="5" t="s">
        <v>25</v>
      </c>
      <c r="R14" s="4"/>
      <c r="S14" s="121">
        <v>0</v>
      </c>
      <c r="T14" s="8" t="s">
        <v>25</v>
      </c>
    </row>
    <row r="15" spans="1:20" ht="13.5">
      <c r="A15" s="123">
        <f>A14+F15</f>
        <v>0</v>
      </c>
      <c r="B15" s="230">
        <f t="shared" si="0"/>
      </c>
      <c r="C15" s="230"/>
      <c r="D15" s="230"/>
      <c r="E15" s="231"/>
      <c r="F15" s="129">
        <v>0</v>
      </c>
      <c r="G15" s="119">
        <v>103</v>
      </c>
      <c r="H15" s="131">
        <v>1</v>
      </c>
      <c r="I15" s="234" t="str">
        <f t="shared" si="1"/>
        <v>*</v>
      </c>
      <c r="J15" s="234"/>
      <c r="K15" s="234"/>
      <c r="L15" s="234"/>
      <c r="M15" s="123">
        <f>M14+H15</f>
        <v>4</v>
      </c>
      <c r="P15" s="121">
        <v>10</v>
      </c>
      <c r="Q15" s="5" t="s">
        <v>26</v>
      </c>
      <c r="R15" s="4"/>
      <c r="S15" s="121">
        <v>10</v>
      </c>
      <c r="T15" s="8" t="s">
        <v>26</v>
      </c>
    </row>
    <row r="16" spans="1:20" ht="13.5">
      <c r="A16" s="123">
        <f>A15+F16</f>
        <v>2</v>
      </c>
      <c r="B16" s="230" t="str">
        <f t="shared" si="0"/>
        <v>*</v>
      </c>
      <c r="C16" s="230"/>
      <c r="D16" s="230"/>
      <c r="E16" s="231"/>
      <c r="F16" s="129">
        <v>2</v>
      </c>
      <c r="G16" s="119">
        <v>102</v>
      </c>
      <c r="H16" s="131">
        <v>4</v>
      </c>
      <c r="I16" s="234" t="str">
        <f t="shared" si="1"/>
        <v>*</v>
      </c>
      <c r="J16" s="234"/>
      <c r="K16" s="234"/>
      <c r="L16" s="234"/>
      <c r="M16" s="123">
        <f>M15+H16</f>
        <v>8</v>
      </c>
      <c r="P16" s="121">
        <v>20</v>
      </c>
      <c r="Q16" s="5" t="s">
        <v>27</v>
      </c>
      <c r="R16" s="4"/>
      <c r="S16" s="121">
        <v>20</v>
      </c>
      <c r="T16" s="8" t="s">
        <v>27</v>
      </c>
    </row>
    <row r="17" spans="1:20" ht="13.5">
      <c r="A17" s="123">
        <f>A16+F17</f>
        <v>2</v>
      </c>
      <c r="B17" s="230">
        <f t="shared" si="0"/>
      </c>
      <c r="C17" s="230"/>
      <c r="D17" s="230"/>
      <c r="E17" s="231"/>
      <c r="F17" s="129">
        <v>0</v>
      </c>
      <c r="G17" s="119">
        <v>101</v>
      </c>
      <c r="H17" s="131">
        <v>7</v>
      </c>
      <c r="I17" s="234" t="str">
        <f t="shared" si="1"/>
        <v>*</v>
      </c>
      <c r="J17" s="234"/>
      <c r="K17" s="234"/>
      <c r="L17" s="234"/>
      <c r="M17" s="123">
        <f>M16+H17</f>
        <v>15</v>
      </c>
      <c r="P17" s="121">
        <v>30</v>
      </c>
      <c r="Q17" s="5" t="s">
        <v>28</v>
      </c>
      <c r="R17" s="4"/>
      <c r="S17" s="121">
        <v>30</v>
      </c>
      <c r="T17" s="8" t="s">
        <v>28</v>
      </c>
    </row>
    <row r="18" spans="1:20" ht="13.5">
      <c r="A18" s="124">
        <f>A17+F18</f>
        <v>2</v>
      </c>
      <c r="B18" s="239">
        <f t="shared" si="0"/>
      </c>
      <c r="C18" s="239"/>
      <c r="D18" s="239"/>
      <c r="E18" s="240"/>
      <c r="F18" s="130">
        <v>0</v>
      </c>
      <c r="G18" s="122">
        <v>100</v>
      </c>
      <c r="H18" s="132">
        <v>3</v>
      </c>
      <c r="I18" s="236" t="str">
        <f t="shared" si="1"/>
        <v>*</v>
      </c>
      <c r="J18" s="237"/>
      <c r="K18" s="237"/>
      <c r="L18" s="237"/>
      <c r="M18" s="124">
        <f aca="true" t="shared" si="2" ref="M18:M81">M17+H18</f>
        <v>18</v>
      </c>
      <c r="P18" s="121">
        <v>40</v>
      </c>
      <c r="Q18" s="5" t="s">
        <v>29</v>
      </c>
      <c r="R18" s="4"/>
      <c r="S18" s="121">
        <v>40</v>
      </c>
      <c r="T18" s="8" t="s">
        <v>66</v>
      </c>
    </row>
    <row r="19" spans="1:20" ht="13.5">
      <c r="A19" s="125">
        <f aca="true" t="shared" si="3" ref="A19:A82">A18+F19</f>
        <v>4</v>
      </c>
      <c r="B19" s="230" t="str">
        <f t="shared" si="0"/>
        <v>*</v>
      </c>
      <c r="C19" s="230"/>
      <c r="D19" s="230"/>
      <c r="E19" s="231"/>
      <c r="F19" s="129">
        <v>2</v>
      </c>
      <c r="G19" s="119">
        <v>99</v>
      </c>
      <c r="H19" s="131">
        <v>14</v>
      </c>
      <c r="I19" s="232" t="str">
        <f t="shared" si="1"/>
        <v>**</v>
      </c>
      <c r="J19" s="233"/>
      <c r="K19" s="233"/>
      <c r="L19" s="233"/>
      <c r="M19" s="123">
        <f t="shared" si="2"/>
        <v>32</v>
      </c>
      <c r="P19" s="121">
        <v>50</v>
      </c>
      <c r="Q19" s="5" t="s">
        <v>30</v>
      </c>
      <c r="R19" s="4"/>
      <c r="S19" s="121">
        <v>50</v>
      </c>
      <c r="T19" s="8" t="s">
        <v>67</v>
      </c>
    </row>
    <row r="20" spans="1:20" ht="13.5">
      <c r="A20" s="125">
        <f t="shared" si="3"/>
        <v>7</v>
      </c>
      <c r="B20" s="230" t="str">
        <f t="shared" si="0"/>
        <v>*</v>
      </c>
      <c r="C20" s="230"/>
      <c r="D20" s="230"/>
      <c r="E20" s="231"/>
      <c r="F20" s="129">
        <v>3</v>
      </c>
      <c r="G20" s="119">
        <v>98</v>
      </c>
      <c r="H20" s="131">
        <v>6</v>
      </c>
      <c r="I20" s="235" t="str">
        <f t="shared" si="1"/>
        <v>*</v>
      </c>
      <c r="J20" s="234"/>
      <c r="K20" s="234"/>
      <c r="L20" s="234"/>
      <c r="M20" s="123">
        <f t="shared" si="2"/>
        <v>38</v>
      </c>
      <c r="P20" s="121">
        <v>60</v>
      </c>
      <c r="Q20" s="5" t="s">
        <v>31</v>
      </c>
      <c r="R20" s="4"/>
      <c r="S20" s="121">
        <v>60</v>
      </c>
      <c r="T20" s="8" t="s">
        <v>68</v>
      </c>
    </row>
    <row r="21" spans="1:20" ht="13.5">
      <c r="A21" s="125">
        <f t="shared" si="3"/>
        <v>9</v>
      </c>
      <c r="B21" s="230" t="str">
        <f t="shared" si="0"/>
        <v>*</v>
      </c>
      <c r="C21" s="230"/>
      <c r="D21" s="230"/>
      <c r="E21" s="231"/>
      <c r="F21" s="129">
        <v>2</v>
      </c>
      <c r="G21" s="119">
        <v>97</v>
      </c>
      <c r="H21" s="131">
        <v>13</v>
      </c>
      <c r="I21" s="235" t="str">
        <f t="shared" si="1"/>
        <v>**</v>
      </c>
      <c r="J21" s="234"/>
      <c r="K21" s="234"/>
      <c r="L21" s="234"/>
      <c r="M21" s="123">
        <f t="shared" si="2"/>
        <v>51</v>
      </c>
      <c r="P21" s="121">
        <v>70</v>
      </c>
      <c r="Q21" s="5" t="s">
        <v>32</v>
      </c>
      <c r="R21" s="4"/>
      <c r="S21" s="121">
        <v>70</v>
      </c>
      <c r="T21" s="8" t="s">
        <v>69</v>
      </c>
    </row>
    <row r="22" spans="1:20" ht="13.5">
      <c r="A22" s="125">
        <f t="shared" si="3"/>
        <v>14</v>
      </c>
      <c r="B22" s="230" t="str">
        <f t="shared" si="0"/>
        <v>*</v>
      </c>
      <c r="C22" s="230"/>
      <c r="D22" s="230"/>
      <c r="E22" s="231"/>
      <c r="F22" s="129">
        <v>5</v>
      </c>
      <c r="G22" s="119">
        <v>96</v>
      </c>
      <c r="H22" s="131">
        <v>22</v>
      </c>
      <c r="I22" s="235" t="str">
        <f t="shared" si="1"/>
        <v>***</v>
      </c>
      <c r="J22" s="234"/>
      <c r="K22" s="234"/>
      <c r="L22" s="234"/>
      <c r="M22" s="123">
        <f t="shared" si="2"/>
        <v>73</v>
      </c>
      <c r="P22" s="121">
        <v>80</v>
      </c>
      <c r="Q22" s="5" t="s">
        <v>33</v>
      </c>
      <c r="R22" s="4"/>
      <c r="S22" s="121">
        <v>80</v>
      </c>
      <c r="T22" s="8" t="s">
        <v>33</v>
      </c>
    </row>
    <row r="23" spans="1:20" ht="13.5">
      <c r="A23" s="124">
        <f t="shared" si="3"/>
        <v>25</v>
      </c>
      <c r="B23" s="239" t="str">
        <f t="shared" si="0"/>
        <v>**</v>
      </c>
      <c r="C23" s="239"/>
      <c r="D23" s="239"/>
      <c r="E23" s="240"/>
      <c r="F23" s="130">
        <v>11</v>
      </c>
      <c r="G23" s="122">
        <v>95</v>
      </c>
      <c r="H23" s="132">
        <v>26</v>
      </c>
      <c r="I23" s="236" t="str">
        <f t="shared" si="1"/>
        <v>***</v>
      </c>
      <c r="J23" s="237"/>
      <c r="K23" s="237"/>
      <c r="L23" s="237"/>
      <c r="M23" s="124">
        <f t="shared" si="2"/>
        <v>99</v>
      </c>
      <c r="P23" s="121">
        <v>90</v>
      </c>
      <c r="Q23" s="5" t="s">
        <v>34</v>
      </c>
      <c r="R23" s="4"/>
      <c r="S23" s="121">
        <v>90</v>
      </c>
      <c r="T23" s="8" t="s">
        <v>70</v>
      </c>
    </row>
    <row r="24" spans="1:20" ht="13.5">
      <c r="A24" s="125">
        <f t="shared" si="3"/>
        <v>38</v>
      </c>
      <c r="B24" s="230" t="str">
        <f t="shared" si="0"/>
        <v>**</v>
      </c>
      <c r="C24" s="230"/>
      <c r="D24" s="230"/>
      <c r="E24" s="231"/>
      <c r="F24" s="129">
        <v>13</v>
      </c>
      <c r="G24" s="119">
        <v>94</v>
      </c>
      <c r="H24" s="131">
        <v>50</v>
      </c>
      <c r="I24" s="232" t="str">
        <f t="shared" si="1"/>
        <v>****※*</v>
      </c>
      <c r="J24" s="233"/>
      <c r="K24" s="233"/>
      <c r="L24" s="233"/>
      <c r="M24" s="126">
        <f t="shared" si="2"/>
        <v>149</v>
      </c>
      <c r="P24" s="121">
        <v>100</v>
      </c>
      <c r="Q24" s="5" t="s">
        <v>35</v>
      </c>
      <c r="R24" s="4"/>
      <c r="S24" s="121">
        <v>100</v>
      </c>
      <c r="T24" s="8" t="s">
        <v>71</v>
      </c>
    </row>
    <row r="25" spans="1:20" ht="13.5">
      <c r="A25" s="125">
        <f t="shared" si="3"/>
        <v>56</v>
      </c>
      <c r="B25" s="230" t="str">
        <f t="shared" si="0"/>
        <v>**</v>
      </c>
      <c r="C25" s="230"/>
      <c r="D25" s="230"/>
      <c r="E25" s="231"/>
      <c r="F25" s="129">
        <v>18</v>
      </c>
      <c r="G25" s="119">
        <v>93</v>
      </c>
      <c r="H25" s="131">
        <v>52</v>
      </c>
      <c r="I25" s="235" t="str">
        <f t="shared" si="1"/>
        <v>****※*</v>
      </c>
      <c r="J25" s="234"/>
      <c r="K25" s="234"/>
      <c r="L25" s="234"/>
      <c r="M25" s="123">
        <f t="shared" si="2"/>
        <v>201</v>
      </c>
      <c r="P25" s="121">
        <v>110</v>
      </c>
      <c r="Q25" s="5" t="s">
        <v>36</v>
      </c>
      <c r="R25" s="4"/>
      <c r="S25" s="121">
        <v>110</v>
      </c>
      <c r="T25" s="8" t="s">
        <v>72</v>
      </c>
    </row>
    <row r="26" spans="1:20" ht="13.5">
      <c r="A26" s="125">
        <f t="shared" si="3"/>
        <v>82</v>
      </c>
      <c r="B26" s="230" t="str">
        <f t="shared" si="0"/>
        <v>***</v>
      </c>
      <c r="C26" s="230"/>
      <c r="D26" s="230"/>
      <c r="E26" s="231"/>
      <c r="F26" s="129">
        <v>26</v>
      </c>
      <c r="G26" s="119">
        <v>92</v>
      </c>
      <c r="H26" s="131">
        <v>39</v>
      </c>
      <c r="I26" s="235" t="str">
        <f t="shared" si="1"/>
        <v>****</v>
      </c>
      <c r="J26" s="234"/>
      <c r="K26" s="234"/>
      <c r="L26" s="234"/>
      <c r="M26" s="123">
        <f t="shared" si="2"/>
        <v>240</v>
      </c>
      <c r="P26" s="121">
        <v>120</v>
      </c>
      <c r="Q26" s="5" t="s">
        <v>37</v>
      </c>
      <c r="R26" s="4"/>
      <c r="S26" s="121">
        <v>120</v>
      </c>
      <c r="T26" s="8" t="s">
        <v>73</v>
      </c>
    </row>
    <row r="27" spans="1:20" ht="13.5">
      <c r="A27" s="125">
        <f t="shared" si="3"/>
        <v>110</v>
      </c>
      <c r="B27" s="230" t="str">
        <f t="shared" si="0"/>
        <v>***</v>
      </c>
      <c r="C27" s="230"/>
      <c r="D27" s="230"/>
      <c r="E27" s="231"/>
      <c r="F27" s="129">
        <v>28</v>
      </c>
      <c r="G27" s="119">
        <v>91</v>
      </c>
      <c r="H27" s="131">
        <v>48</v>
      </c>
      <c r="I27" s="235" t="str">
        <f t="shared" si="1"/>
        <v>****※</v>
      </c>
      <c r="J27" s="234"/>
      <c r="K27" s="234"/>
      <c r="L27" s="234"/>
      <c r="M27" s="123">
        <f t="shared" si="2"/>
        <v>288</v>
      </c>
      <c r="P27" s="121">
        <v>130</v>
      </c>
      <c r="Q27" s="5" t="s">
        <v>38</v>
      </c>
      <c r="R27" s="4"/>
      <c r="S27" s="121">
        <v>130</v>
      </c>
      <c r="T27" s="8" t="s">
        <v>38</v>
      </c>
    </row>
    <row r="28" spans="1:20" ht="13.5">
      <c r="A28" s="124">
        <f t="shared" si="3"/>
        <v>141</v>
      </c>
      <c r="B28" s="239" t="str">
        <f t="shared" si="0"/>
        <v>****</v>
      </c>
      <c r="C28" s="239"/>
      <c r="D28" s="239"/>
      <c r="E28" s="240"/>
      <c r="F28" s="130">
        <v>31</v>
      </c>
      <c r="G28" s="122">
        <v>90</v>
      </c>
      <c r="H28" s="132">
        <v>78</v>
      </c>
      <c r="I28" s="236" t="str">
        <f t="shared" si="1"/>
        <v>****※***</v>
      </c>
      <c r="J28" s="237"/>
      <c r="K28" s="237"/>
      <c r="L28" s="237"/>
      <c r="M28" s="124">
        <f t="shared" si="2"/>
        <v>366</v>
      </c>
      <c r="P28" s="121">
        <v>140</v>
      </c>
      <c r="Q28" s="5" t="s">
        <v>39</v>
      </c>
      <c r="R28" s="4"/>
      <c r="S28" s="121">
        <v>140</v>
      </c>
      <c r="T28" s="8" t="s">
        <v>74</v>
      </c>
    </row>
    <row r="29" spans="1:20" ht="13.5">
      <c r="A29" s="125">
        <f t="shared" si="3"/>
        <v>176</v>
      </c>
      <c r="B29" s="230" t="str">
        <f t="shared" si="0"/>
        <v>****</v>
      </c>
      <c r="C29" s="230"/>
      <c r="D29" s="230"/>
      <c r="E29" s="231"/>
      <c r="F29" s="129">
        <v>35</v>
      </c>
      <c r="G29" s="119">
        <v>89</v>
      </c>
      <c r="H29" s="131">
        <v>92</v>
      </c>
      <c r="I29" s="232" t="str">
        <f t="shared" si="1"/>
        <v>****※****※</v>
      </c>
      <c r="J29" s="233"/>
      <c r="K29" s="233"/>
      <c r="L29" s="233"/>
      <c r="M29" s="126">
        <f t="shared" si="2"/>
        <v>458</v>
      </c>
      <c r="P29" s="121">
        <v>150</v>
      </c>
      <c r="Q29" s="5" t="s">
        <v>40</v>
      </c>
      <c r="R29" s="4"/>
      <c r="S29" s="121">
        <v>150</v>
      </c>
      <c r="T29" s="8" t="s">
        <v>75</v>
      </c>
    </row>
    <row r="30" spans="1:20" ht="13.5">
      <c r="A30" s="125">
        <f t="shared" si="3"/>
        <v>219</v>
      </c>
      <c r="B30" s="230" t="str">
        <f t="shared" si="0"/>
        <v>※****</v>
      </c>
      <c r="C30" s="230"/>
      <c r="D30" s="230"/>
      <c r="E30" s="231"/>
      <c r="F30" s="129">
        <v>43</v>
      </c>
      <c r="G30" s="119">
        <v>88</v>
      </c>
      <c r="H30" s="131">
        <v>95</v>
      </c>
      <c r="I30" s="235" t="str">
        <f t="shared" si="1"/>
        <v>****※****※</v>
      </c>
      <c r="J30" s="234"/>
      <c r="K30" s="234"/>
      <c r="L30" s="234"/>
      <c r="M30" s="123">
        <f t="shared" si="2"/>
        <v>553</v>
      </c>
      <c r="P30" s="121">
        <v>160</v>
      </c>
      <c r="Q30" s="5" t="s">
        <v>41</v>
      </c>
      <c r="R30" s="4"/>
      <c r="S30" s="121">
        <v>160</v>
      </c>
      <c r="T30" s="8" t="s">
        <v>76</v>
      </c>
    </row>
    <row r="31" spans="1:20" ht="13.5">
      <c r="A31" s="125">
        <f t="shared" si="3"/>
        <v>272</v>
      </c>
      <c r="B31" s="230" t="str">
        <f t="shared" si="0"/>
        <v>*※****</v>
      </c>
      <c r="C31" s="230"/>
      <c r="D31" s="230"/>
      <c r="E31" s="231"/>
      <c r="F31" s="129">
        <v>53</v>
      </c>
      <c r="G31" s="119">
        <v>87</v>
      </c>
      <c r="H31" s="131">
        <v>96</v>
      </c>
      <c r="I31" s="235" t="str">
        <f t="shared" si="1"/>
        <v>****※****※</v>
      </c>
      <c r="J31" s="234"/>
      <c r="K31" s="234"/>
      <c r="L31" s="234"/>
      <c r="M31" s="123">
        <f t="shared" si="2"/>
        <v>649</v>
      </c>
      <c r="P31" s="121">
        <v>170</v>
      </c>
      <c r="Q31" s="5" t="s">
        <v>42</v>
      </c>
      <c r="R31" s="4"/>
      <c r="S31" s="121">
        <v>170</v>
      </c>
      <c r="T31" s="8" t="s">
        <v>77</v>
      </c>
    </row>
    <row r="32" spans="1:20" ht="13.5">
      <c r="A32" s="125">
        <f t="shared" si="3"/>
        <v>345</v>
      </c>
      <c r="B32" s="230" t="str">
        <f t="shared" si="0"/>
        <v>***※****</v>
      </c>
      <c r="C32" s="230"/>
      <c r="D32" s="230"/>
      <c r="E32" s="231"/>
      <c r="F32" s="129">
        <v>73</v>
      </c>
      <c r="G32" s="119">
        <v>86</v>
      </c>
      <c r="H32" s="131">
        <v>105</v>
      </c>
      <c r="I32" s="235" t="str">
        <f t="shared" si="1"/>
        <v>****※****※*</v>
      </c>
      <c r="J32" s="234"/>
      <c r="K32" s="234"/>
      <c r="L32" s="234"/>
      <c r="M32" s="123">
        <f t="shared" si="2"/>
        <v>754</v>
      </c>
      <c r="P32" s="121">
        <v>180</v>
      </c>
      <c r="Q32" s="5" t="s">
        <v>43</v>
      </c>
      <c r="R32" s="4"/>
      <c r="S32" s="121">
        <v>180</v>
      </c>
      <c r="T32" s="8" t="s">
        <v>43</v>
      </c>
    </row>
    <row r="33" spans="1:20" ht="13.5">
      <c r="A33" s="124">
        <f t="shared" si="3"/>
        <v>409</v>
      </c>
      <c r="B33" s="239" t="str">
        <f t="shared" si="0"/>
        <v>**※****</v>
      </c>
      <c r="C33" s="239"/>
      <c r="D33" s="239"/>
      <c r="E33" s="240"/>
      <c r="F33" s="130">
        <v>64</v>
      </c>
      <c r="G33" s="122">
        <v>85</v>
      </c>
      <c r="H33" s="132">
        <v>120</v>
      </c>
      <c r="I33" s="236" t="str">
        <f t="shared" si="1"/>
        <v>****※****※***</v>
      </c>
      <c r="J33" s="237"/>
      <c r="K33" s="237"/>
      <c r="L33" s="237"/>
      <c r="M33" s="124">
        <f t="shared" si="2"/>
        <v>874</v>
      </c>
      <c r="P33" s="121">
        <v>190</v>
      </c>
      <c r="Q33" s="5" t="s">
        <v>44</v>
      </c>
      <c r="R33" s="4"/>
      <c r="S33" s="121">
        <v>190</v>
      </c>
      <c r="T33" s="8" t="s">
        <v>78</v>
      </c>
    </row>
    <row r="34" spans="1:20" ht="13.5">
      <c r="A34" s="125">
        <f t="shared" si="3"/>
        <v>489</v>
      </c>
      <c r="B34" s="230" t="str">
        <f t="shared" si="0"/>
        <v>****※****</v>
      </c>
      <c r="C34" s="230"/>
      <c r="D34" s="230"/>
      <c r="E34" s="231"/>
      <c r="F34" s="129">
        <v>80</v>
      </c>
      <c r="G34" s="119">
        <v>84</v>
      </c>
      <c r="H34" s="131">
        <v>121</v>
      </c>
      <c r="I34" s="232" t="str">
        <f t="shared" si="1"/>
        <v>****※****※***</v>
      </c>
      <c r="J34" s="233"/>
      <c r="K34" s="233"/>
      <c r="L34" s="233"/>
      <c r="M34" s="126">
        <f t="shared" si="2"/>
        <v>995</v>
      </c>
      <c r="P34" s="121">
        <v>200</v>
      </c>
      <c r="Q34" s="5" t="s">
        <v>45</v>
      </c>
      <c r="R34" s="4"/>
      <c r="S34" s="121">
        <v>200</v>
      </c>
      <c r="T34" s="8" t="s">
        <v>79</v>
      </c>
    </row>
    <row r="35" spans="1:20" ht="13.5">
      <c r="A35" s="125">
        <f t="shared" si="3"/>
        <v>577</v>
      </c>
      <c r="B35" s="230" t="str">
        <f t="shared" si="0"/>
        <v>****※****</v>
      </c>
      <c r="C35" s="230"/>
      <c r="D35" s="230"/>
      <c r="E35" s="231"/>
      <c r="F35" s="129">
        <v>88</v>
      </c>
      <c r="G35" s="119">
        <v>83</v>
      </c>
      <c r="H35" s="131">
        <v>140</v>
      </c>
      <c r="I35" s="235" t="str">
        <f t="shared" si="1"/>
        <v>****※****※****※</v>
      </c>
      <c r="J35" s="234"/>
      <c r="K35" s="234"/>
      <c r="L35" s="234"/>
      <c r="M35" s="123">
        <f t="shared" si="2"/>
        <v>1135</v>
      </c>
      <c r="P35" s="121">
        <v>210</v>
      </c>
      <c r="Q35" s="5" t="s">
        <v>46</v>
      </c>
      <c r="R35" s="4"/>
      <c r="S35" s="121">
        <v>210</v>
      </c>
      <c r="T35" s="8" t="s">
        <v>80</v>
      </c>
    </row>
    <row r="36" spans="1:20" ht="13.5">
      <c r="A36" s="125">
        <f t="shared" si="3"/>
        <v>672</v>
      </c>
      <c r="B36" s="230" t="str">
        <f t="shared" si="0"/>
        <v>※****※****</v>
      </c>
      <c r="C36" s="230"/>
      <c r="D36" s="230"/>
      <c r="E36" s="231"/>
      <c r="F36" s="129">
        <v>95</v>
      </c>
      <c r="G36" s="119">
        <v>82</v>
      </c>
      <c r="H36" s="131">
        <v>130</v>
      </c>
      <c r="I36" s="235" t="str">
        <f t="shared" si="1"/>
        <v>****※****※****</v>
      </c>
      <c r="J36" s="234"/>
      <c r="K36" s="234"/>
      <c r="L36" s="234"/>
      <c r="M36" s="123">
        <f t="shared" si="2"/>
        <v>1265</v>
      </c>
      <c r="P36" s="121">
        <v>220</v>
      </c>
      <c r="Q36" s="5" t="s">
        <v>47</v>
      </c>
      <c r="R36" s="4"/>
      <c r="S36" s="121">
        <v>220</v>
      </c>
      <c r="T36" s="8" t="s">
        <v>81</v>
      </c>
    </row>
    <row r="37" spans="1:20" ht="13.5">
      <c r="A37" s="125">
        <f t="shared" si="3"/>
        <v>770</v>
      </c>
      <c r="B37" s="230" t="str">
        <f t="shared" si="0"/>
        <v>※****※****</v>
      </c>
      <c r="C37" s="230"/>
      <c r="D37" s="230"/>
      <c r="E37" s="231"/>
      <c r="F37" s="129">
        <v>98</v>
      </c>
      <c r="G37" s="119">
        <v>81</v>
      </c>
      <c r="H37" s="131">
        <v>146</v>
      </c>
      <c r="I37" s="235" t="str">
        <f t="shared" si="1"/>
        <v>****※****※****※</v>
      </c>
      <c r="J37" s="234"/>
      <c r="K37" s="234"/>
      <c r="L37" s="234"/>
      <c r="M37" s="123">
        <f t="shared" si="2"/>
        <v>1411</v>
      </c>
      <c r="P37" s="121">
        <v>230</v>
      </c>
      <c r="Q37" s="5" t="s">
        <v>48</v>
      </c>
      <c r="R37" s="4"/>
      <c r="S37" s="121">
        <v>230</v>
      </c>
      <c r="T37" s="8" t="s">
        <v>48</v>
      </c>
    </row>
    <row r="38" spans="1:20" ht="13.5">
      <c r="A38" s="124">
        <f t="shared" si="3"/>
        <v>901</v>
      </c>
      <c r="B38" s="239" t="str">
        <f t="shared" si="0"/>
        <v>****※****※****</v>
      </c>
      <c r="C38" s="239"/>
      <c r="D38" s="239"/>
      <c r="E38" s="240"/>
      <c r="F38" s="130">
        <v>131</v>
      </c>
      <c r="G38" s="122">
        <v>80</v>
      </c>
      <c r="H38" s="132">
        <v>138</v>
      </c>
      <c r="I38" s="236" t="str">
        <f t="shared" si="1"/>
        <v>****※****※****</v>
      </c>
      <c r="J38" s="237"/>
      <c r="K38" s="237"/>
      <c r="L38" s="237"/>
      <c r="M38" s="124">
        <f t="shared" si="2"/>
        <v>1549</v>
      </c>
      <c r="P38" s="121">
        <v>240</v>
      </c>
      <c r="Q38" s="5" t="s">
        <v>49</v>
      </c>
      <c r="R38" s="4"/>
      <c r="S38" s="121">
        <v>240</v>
      </c>
      <c r="T38" s="8" t="s">
        <v>82</v>
      </c>
    </row>
    <row r="39" spans="1:20" ht="13.5">
      <c r="A39" s="125">
        <f t="shared" si="3"/>
        <v>1042</v>
      </c>
      <c r="B39" s="230" t="str">
        <f t="shared" si="0"/>
        <v>※****※****※****</v>
      </c>
      <c r="C39" s="230"/>
      <c r="D39" s="230"/>
      <c r="E39" s="231"/>
      <c r="F39" s="129">
        <v>141</v>
      </c>
      <c r="G39" s="119">
        <v>79</v>
      </c>
      <c r="H39" s="131">
        <v>153</v>
      </c>
      <c r="I39" s="232" t="str">
        <f t="shared" si="1"/>
        <v>****※****※****※*</v>
      </c>
      <c r="J39" s="233"/>
      <c r="K39" s="233"/>
      <c r="L39" s="233"/>
      <c r="M39" s="126">
        <f t="shared" si="2"/>
        <v>1702</v>
      </c>
      <c r="P39" s="121">
        <v>250</v>
      </c>
      <c r="Q39" s="5" t="s">
        <v>50</v>
      </c>
      <c r="R39" s="4"/>
      <c r="S39" s="121">
        <v>250</v>
      </c>
      <c r="T39" s="8" t="s">
        <v>83</v>
      </c>
    </row>
    <row r="40" spans="1:20" ht="13.5">
      <c r="A40" s="125">
        <f t="shared" si="3"/>
        <v>1209</v>
      </c>
      <c r="B40" s="230" t="str">
        <f t="shared" si="0"/>
        <v>**※****※****※****</v>
      </c>
      <c r="C40" s="230"/>
      <c r="D40" s="230"/>
      <c r="E40" s="231"/>
      <c r="F40" s="129">
        <v>167</v>
      </c>
      <c r="G40" s="119">
        <v>78</v>
      </c>
      <c r="H40" s="131">
        <v>197</v>
      </c>
      <c r="I40" s="235" t="str">
        <f t="shared" si="1"/>
        <v>****※****※****※****※</v>
      </c>
      <c r="J40" s="234"/>
      <c r="K40" s="234"/>
      <c r="L40" s="234"/>
      <c r="M40" s="123">
        <f t="shared" si="2"/>
        <v>1899</v>
      </c>
      <c r="P40" s="121">
        <v>260</v>
      </c>
      <c r="Q40" s="5" t="s">
        <v>51</v>
      </c>
      <c r="R40" s="4"/>
      <c r="S40" s="121">
        <v>260</v>
      </c>
      <c r="T40" s="8" t="s">
        <v>84</v>
      </c>
    </row>
    <row r="41" spans="1:20" ht="13.5">
      <c r="A41" s="125">
        <f t="shared" si="3"/>
        <v>1390</v>
      </c>
      <c r="B41" s="230" t="str">
        <f t="shared" si="0"/>
        <v>****※****※****※****</v>
      </c>
      <c r="C41" s="230"/>
      <c r="D41" s="230"/>
      <c r="E41" s="231"/>
      <c r="F41" s="129">
        <v>181</v>
      </c>
      <c r="G41" s="119">
        <v>77</v>
      </c>
      <c r="H41" s="131">
        <v>185</v>
      </c>
      <c r="I41" s="235" t="str">
        <f t="shared" si="1"/>
        <v>****※****※****※****</v>
      </c>
      <c r="J41" s="234"/>
      <c r="K41" s="234"/>
      <c r="L41" s="234"/>
      <c r="M41" s="123">
        <f t="shared" si="2"/>
        <v>2084</v>
      </c>
      <c r="P41" s="121">
        <v>270</v>
      </c>
      <c r="Q41" s="5" t="s">
        <v>52</v>
      </c>
      <c r="R41" s="4"/>
      <c r="S41" s="121">
        <v>270</v>
      </c>
      <c r="T41" s="8" t="s">
        <v>85</v>
      </c>
    </row>
    <row r="42" spans="1:20" ht="13.5">
      <c r="A42" s="125">
        <f t="shared" si="3"/>
        <v>1566</v>
      </c>
      <c r="B42" s="230" t="str">
        <f t="shared" si="0"/>
        <v>***※****※****※****</v>
      </c>
      <c r="C42" s="230"/>
      <c r="D42" s="230"/>
      <c r="E42" s="231"/>
      <c r="F42" s="129">
        <v>176</v>
      </c>
      <c r="G42" s="119">
        <v>76</v>
      </c>
      <c r="H42" s="131">
        <v>194</v>
      </c>
      <c r="I42" s="235" t="str">
        <f t="shared" si="1"/>
        <v>****※****※****※****※</v>
      </c>
      <c r="J42" s="234"/>
      <c r="K42" s="234"/>
      <c r="L42" s="234"/>
      <c r="M42" s="123">
        <f t="shared" si="2"/>
        <v>2278</v>
      </c>
      <c r="P42" s="121">
        <v>280</v>
      </c>
      <c r="Q42" s="5" t="s">
        <v>53</v>
      </c>
      <c r="R42" s="4"/>
      <c r="S42" s="121">
        <v>280</v>
      </c>
      <c r="T42" s="8" t="s">
        <v>53</v>
      </c>
    </row>
    <row r="43" spans="1:20" ht="13.5">
      <c r="A43" s="124">
        <f t="shared" si="3"/>
        <v>1768</v>
      </c>
      <c r="B43" s="239" t="str">
        <f t="shared" si="0"/>
        <v>*※****※****※****※****</v>
      </c>
      <c r="C43" s="239"/>
      <c r="D43" s="239"/>
      <c r="E43" s="240"/>
      <c r="F43" s="130">
        <v>202</v>
      </c>
      <c r="G43" s="122">
        <v>75</v>
      </c>
      <c r="H43" s="132">
        <v>204</v>
      </c>
      <c r="I43" s="236" t="str">
        <f t="shared" si="1"/>
        <v>****※****※****※****※*</v>
      </c>
      <c r="J43" s="237"/>
      <c r="K43" s="237"/>
      <c r="L43" s="237"/>
      <c r="M43" s="124">
        <f t="shared" si="2"/>
        <v>2482</v>
      </c>
      <c r="P43" s="121">
        <v>290</v>
      </c>
      <c r="Q43" s="5" t="s">
        <v>54</v>
      </c>
      <c r="R43" s="4"/>
      <c r="S43" s="121">
        <v>290</v>
      </c>
      <c r="T43" s="8" t="s">
        <v>86</v>
      </c>
    </row>
    <row r="44" spans="1:20" ht="13.5">
      <c r="A44" s="125">
        <f t="shared" si="3"/>
        <v>1899</v>
      </c>
      <c r="B44" s="230" t="str">
        <f t="shared" si="0"/>
        <v>****※****※****</v>
      </c>
      <c r="C44" s="230"/>
      <c r="D44" s="230"/>
      <c r="E44" s="231"/>
      <c r="F44" s="129">
        <v>131</v>
      </c>
      <c r="G44" s="119">
        <v>74</v>
      </c>
      <c r="H44" s="131">
        <v>135</v>
      </c>
      <c r="I44" s="232" t="str">
        <f t="shared" si="1"/>
        <v>****※****※****</v>
      </c>
      <c r="J44" s="233"/>
      <c r="K44" s="233"/>
      <c r="L44" s="233"/>
      <c r="M44" s="126">
        <f t="shared" si="2"/>
        <v>2617</v>
      </c>
      <c r="P44" s="121">
        <v>300</v>
      </c>
      <c r="Q44" s="5" t="s">
        <v>55</v>
      </c>
      <c r="R44" s="4"/>
      <c r="S44" s="121">
        <v>300</v>
      </c>
      <c r="T44" s="8" t="s">
        <v>87</v>
      </c>
    </row>
    <row r="45" spans="1:20" ht="13.5">
      <c r="A45" s="125">
        <f t="shared" si="3"/>
        <v>2141</v>
      </c>
      <c r="B45" s="230" t="str">
        <f t="shared" si="0"/>
        <v>※****※****※****※****※****</v>
      </c>
      <c r="C45" s="230"/>
      <c r="D45" s="230"/>
      <c r="E45" s="231"/>
      <c r="F45" s="129">
        <v>242</v>
      </c>
      <c r="G45" s="119">
        <v>73</v>
      </c>
      <c r="H45" s="131">
        <v>197</v>
      </c>
      <c r="I45" s="235" t="str">
        <f t="shared" si="1"/>
        <v>****※****※****※****※</v>
      </c>
      <c r="J45" s="234"/>
      <c r="K45" s="234"/>
      <c r="L45" s="234"/>
      <c r="M45" s="123">
        <f t="shared" si="2"/>
        <v>2814</v>
      </c>
      <c r="P45" s="121">
        <v>310</v>
      </c>
      <c r="Q45" s="5" t="s">
        <v>56</v>
      </c>
      <c r="R45" s="4"/>
      <c r="S45" s="121">
        <v>310</v>
      </c>
      <c r="T45" s="8" t="s">
        <v>88</v>
      </c>
    </row>
    <row r="46" spans="1:20" ht="13.5">
      <c r="A46" s="125">
        <f t="shared" si="3"/>
        <v>2434</v>
      </c>
      <c r="B46" s="230" t="str">
        <f aca="true" t="shared" si="4" ref="B46:B77">IF(F46=0,"",(LOOKUP(F46,男)))</f>
        <v>※****※****※****※****※****※****</v>
      </c>
      <c r="C46" s="230"/>
      <c r="D46" s="230"/>
      <c r="E46" s="231"/>
      <c r="F46" s="129">
        <v>293</v>
      </c>
      <c r="G46" s="119">
        <v>72</v>
      </c>
      <c r="H46" s="131">
        <v>282</v>
      </c>
      <c r="I46" s="235" t="str">
        <f aca="true" t="shared" si="5" ref="I46:I77">IF(H46=0,"",(LOOKUP(H46,女)))</f>
        <v>****※****※****※****※****※****</v>
      </c>
      <c r="J46" s="234"/>
      <c r="K46" s="234"/>
      <c r="L46" s="234"/>
      <c r="M46" s="123">
        <f t="shared" si="2"/>
        <v>3096</v>
      </c>
      <c r="P46" s="121">
        <v>320</v>
      </c>
      <c r="Q46" s="5" t="s">
        <v>57</v>
      </c>
      <c r="R46" s="4"/>
      <c r="S46" s="121">
        <v>320</v>
      </c>
      <c r="T46" s="8" t="s">
        <v>89</v>
      </c>
    </row>
    <row r="47" spans="1:20" ht="13.5">
      <c r="A47" s="125">
        <f t="shared" si="3"/>
        <v>2697</v>
      </c>
      <c r="B47" s="230" t="str">
        <f t="shared" si="4"/>
        <v>**※****※****※****※****※****</v>
      </c>
      <c r="C47" s="230"/>
      <c r="D47" s="230"/>
      <c r="E47" s="231"/>
      <c r="F47" s="129">
        <v>263</v>
      </c>
      <c r="G47" s="119">
        <v>71</v>
      </c>
      <c r="H47" s="131">
        <v>292</v>
      </c>
      <c r="I47" s="235" t="str">
        <f t="shared" si="5"/>
        <v>****※****※****※****※****※****※</v>
      </c>
      <c r="J47" s="234"/>
      <c r="K47" s="234"/>
      <c r="L47" s="234"/>
      <c r="M47" s="123">
        <f t="shared" si="2"/>
        <v>3388</v>
      </c>
      <c r="P47" s="121">
        <v>330</v>
      </c>
      <c r="Q47" s="5" t="s">
        <v>58</v>
      </c>
      <c r="R47" s="4"/>
      <c r="S47" s="121">
        <v>330</v>
      </c>
      <c r="T47" s="8" t="s">
        <v>58</v>
      </c>
    </row>
    <row r="48" spans="1:20" ht="13.5">
      <c r="A48" s="124">
        <f t="shared" si="3"/>
        <v>2991</v>
      </c>
      <c r="B48" s="239" t="str">
        <f t="shared" si="4"/>
        <v>※****※****※****※****※****※****</v>
      </c>
      <c r="C48" s="239"/>
      <c r="D48" s="239"/>
      <c r="E48" s="240"/>
      <c r="F48" s="130">
        <v>294</v>
      </c>
      <c r="G48" s="122">
        <v>70</v>
      </c>
      <c r="H48" s="132">
        <v>263</v>
      </c>
      <c r="I48" s="236" t="str">
        <f t="shared" si="5"/>
        <v>****※****※****※****※****※**</v>
      </c>
      <c r="J48" s="237"/>
      <c r="K48" s="237"/>
      <c r="L48" s="237"/>
      <c r="M48" s="124">
        <f t="shared" si="2"/>
        <v>3651</v>
      </c>
      <c r="P48" s="121">
        <v>340</v>
      </c>
      <c r="Q48" s="5" t="s">
        <v>59</v>
      </c>
      <c r="R48" s="4"/>
      <c r="S48" s="121">
        <v>340</v>
      </c>
      <c r="T48" s="8" t="s">
        <v>90</v>
      </c>
    </row>
    <row r="49" spans="1:20" ht="13.5">
      <c r="A49" s="125">
        <f t="shared" si="3"/>
        <v>3256</v>
      </c>
      <c r="B49" s="230" t="str">
        <f t="shared" si="4"/>
        <v>**※****※****※****※****※****</v>
      </c>
      <c r="C49" s="230"/>
      <c r="D49" s="230"/>
      <c r="E49" s="231"/>
      <c r="F49" s="129">
        <v>265</v>
      </c>
      <c r="G49" s="119">
        <v>69</v>
      </c>
      <c r="H49" s="131">
        <v>280</v>
      </c>
      <c r="I49" s="232" t="str">
        <f t="shared" si="5"/>
        <v>****※****※****※****※****※****</v>
      </c>
      <c r="J49" s="233"/>
      <c r="K49" s="233"/>
      <c r="L49" s="233"/>
      <c r="M49" s="126">
        <f t="shared" si="2"/>
        <v>3931</v>
      </c>
      <c r="P49" s="121">
        <v>350</v>
      </c>
      <c r="Q49" s="5" t="s">
        <v>60</v>
      </c>
      <c r="R49" s="4"/>
      <c r="S49" s="121">
        <v>350</v>
      </c>
      <c r="T49" s="8" t="s">
        <v>91</v>
      </c>
    </row>
    <row r="50" spans="1:20" ht="13.5">
      <c r="A50" s="125">
        <f t="shared" si="3"/>
        <v>3458</v>
      </c>
      <c r="B50" s="230" t="str">
        <f t="shared" si="4"/>
        <v>*※****※****※****※****</v>
      </c>
      <c r="C50" s="230"/>
      <c r="D50" s="230"/>
      <c r="E50" s="231"/>
      <c r="F50" s="129">
        <v>202</v>
      </c>
      <c r="G50" s="119">
        <v>68</v>
      </c>
      <c r="H50" s="131">
        <v>238</v>
      </c>
      <c r="I50" s="235" t="str">
        <f t="shared" si="5"/>
        <v>****※****※****※****※****</v>
      </c>
      <c r="J50" s="234"/>
      <c r="K50" s="234"/>
      <c r="L50" s="234"/>
      <c r="M50" s="123">
        <f t="shared" si="2"/>
        <v>4169</v>
      </c>
      <c r="P50" s="121">
        <v>360</v>
      </c>
      <c r="Q50" s="5" t="s">
        <v>61</v>
      </c>
      <c r="R50" s="4"/>
      <c r="S50" s="121">
        <v>360</v>
      </c>
      <c r="T50" s="8" t="s">
        <v>92</v>
      </c>
    </row>
    <row r="51" spans="1:20" ht="13.5">
      <c r="A51" s="125">
        <f t="shared" si="3"/>
        <v>3684</v>
      </c>
      <c r="B51" s="230" t="str">
        <f t="shared" si="4"/>
        <v>***※****※****※****※****</v>
      </c>
      <c r="C51" s="230"/>
      <c r="D51" s="230"/>
      <c r="E51" s="231"/>
      <c r="F51" s="129">
        <v>226</v>
      </c>
      <c r="G51" s="119">
        <v>67</v>
      </c>
      <c r="H51" s="131">
        <v>259</v>
      </c>
      <c r="I51" s="235" t="str">
        <f t="shared" si="5"/>
        <v>****※****※****※****※****※*</v>
      </c>
      <c r="J51" s="234"/>
      <c r="K51" s="234"/>
      <c r="L51" s="234"/>
      <c r="M51" s="123">
        <f t="shared" si="2"/>
        <v>4428</v>
      </c>
      <c r="P51" s="121">
        <v>370</v>
      </c>
      <c r="Q51" s="5" t="s">
        <v>62</v>
      </c>
      <c r="R51" s="4"/>
      <c r="S51" s="121">
        <v>370</v>
      </c>
      <c r="T51" s="8" t="s">
        <v>93</v>
      </c>
    </row>
    <row r="52" spans="1:20" ht="13.5">
      <c r="A52" s="125">
        <f t="shared" si="3"/>
        <v>3886</v>
      </c>
      <c r="B52" s="230" t="str">
        <f t="shared" si="4"/>
        <v>*※****※****※****※****</v>
      </c>
      <c r="C52" s="230"/>
      <c r="D52" s="230"/>
      <c r="E52" s="231"/>
      <c r="F52" s="129">
        <v>202</v>
      </c>
      <c r="G52" s="119">
        <v>66</v>
      </c>
      <c r="H52" s="131">
        <v>227</v>
      </c>
      <c r="I52" s="235" t="str">
        <f t="shared" si="5"/>
        <v>****※****※****※****※***</v>
      </c>
      <c r="J52" s="234"/>
      <c r="K52" s="234"/>
      <c r="L52" s="234"/>
      <c r="M52" s="123">
        <f t="shared" si="2"/>
        <v>4655</v>
      </c>
      <c r="P52" s="121">
        <v>380</v>
      </c>
      <c r="Q52" s="5" t="s">
        <v>63</v>
      </c>
      <c r="R52" s="4"/>
      <c r="S52" s="121">
        <v>380</v>
      </c>
      <c r="T52" s="8" t="s">
        <v>63</v>
      </c>
    </row>
    <row r="53" spans="1:20" ht="14.25" thickBot="1">
      <c r="A53" s="124">
        <f t="shared" si="3"/>
        <v>4108</v>
      </c>
      <c r="B53" s="239" t="str">
        <f t="shared" si="4"/>
        <v>***※****※****※****※****</v>
      </c>
      <c r="C53" s="239"/>
      <c r="D53" s="239"/>
      <c r="E53" s="240"/>
      <c r="F53" s="130">
        <v>222</v>
      </c>
      <c r="G53" s="122">
        <v>65</v>
      </c>
      <c r="H53" s="132">
        <v>207</v>
      </c>
      <c r="I53" s="236" t="str">
        <f t="shared" si="5"/>
        <v>****※****※****※****※*</v>
      </c>
      <c r="J53" s="237"/>
      <c r="K53" s="237"/>
      <c r="L53" s="237"/>
      <c r="M53" s="124">
        <f t="shared" si="2"/>
        <v>4862</v>
      </c>
      <c r="P53" s="52">
        <v>390</v>
      </c>
      <c r="Q53" s="6" t="s">
        <v>64</v>
      </c>
      <c r="R53" s="4"/>
      <c r="S53" s="52">
        <v>390</v>
      </c>
      <c r="T53" s="9" t="s">
        <v>94</v>
      </c>
    </row>
    <row r="54" spans="1:20" ht="13.5">
      <c r="A54" s="125">
        <f t="shared" si="3"/>
        <v>4281</v>
      </c>
      <c r="B54" s="230" t="str">
        <f t="shared" si="4"/>
        <v>***※****※****※****</v>
      </c>
      <c r="C54" s="230"/>
      <c r="D54" s="230"/>
      <c r="E54" s="231"/>
      <c r="F54" s="129">
        <v>173</v>
      </c>
      <c r="G54" s="119">
        <v>64</v>
      </c>
      <c r="H54" s="131">
        <v>211</v>
      </c>
      <c r="I54" s="232" t="str">
        <f t="shared" si="5"/>
        <v>****※****※****※****※**</v>
      </c>
      <c r="J54" s="233"/>
      <c r="K54" s="233"/>
      <c r="L54" s="233"/>
      <c r="M54" s="126">
        <f t="shared" si="2"/>
        <v>5073</v>
      </c>
      <c r="R54" s="4"/>
      <c r="S54" s="4"/>
      <c r="T54" s="4"/>
    </row>
    <row r="55" spans="1:13" ht="13.5">
      <c r="A55" s="125">
        <f t="shared" si="3"/>
        <v>4479</v>
      </c>
      <c r="B55" s="230" t="str">
        <f t="shared" si="4"/>
        <v>※****※****※****※****</v>
      </c>
      <c r="C55" s="230"/>
      <c r="D55" s="230"/>
      <c r="E55" s="231"/>
      <c r="F55" s="129">
        <v>198</v>
      </c>
      <c r="G55" s="119">
        <v>63</v>
      </c>
      <c r="H55" s="131">
        <v>196</v>
      </c>
      <c r="I55" s="235" t="str">
        <f t="shared" si="5"/>
        <v>****※****※****※****※</v>
      </c>
      <c r="J55" s="234"/>
      <c r="K55" s="234"/>
      <c r="L55" s="234"/>
      <c r="M55" s="123">
        <f t="shared" si="2"/>
        <v>5269</v>
      </c>
    </row>
    <row r="56" spans="1:13" ht="13.5">
      <c r="A56" s="125">
        <f t="shared" si="3"/>
        <v>4646</v>
      </c>
      <c r="B56" s="230" t="str">
        <f t="shared" si="4"/>
        <v>**※****※****※****</v>
      </c>
      <c r="C56" s="230"/>
      <c r="D56" s="230"/>
      <c r="E56" s="231"/>
      <c r="F56" s="129">
        <v>167</v>
      </c>
      <c r="G56" s="119">
        <v>62</v>
      </c>
      <c r="H56" s="131">
        <v>177</v>
      </c>
      <c r="I56" s="235" t="str">
        <f t="shared" si="5"/>
        <v>****※****※****※***</v>
      </c>
      <c r="J56" s="234"/>
      <c r="K56" s="234"/>
      <c r="L56" s="234"/>
      <c r="M56" s="123">
        <f t="shared" si="2"/>
        <v>5446</v>
      </c>
    </row>
    <row r="57" spans="1:13" ht="13.5">
      <c r="A57" s="125">
        <f t="shared" si="3"/>
        <v>4858</v>
      </c>
      <c r="B57" s="230" t="str">
        <f t="shared" si="4"/>
        <v>**※****※****※****※****</v>
      </c>
      <c r="C57" s="230"/>
      <c r="D57" s="230"/>
      <c r="E57" s="231"/>
      <c r="F57" s="129">
        <v>212</v>
      </c>
      <c r="G57" s="119">
        <v>61</v>
      </c>
      <c r="H57" s="131">
        <v>221</v>
      </c>
      <c r="I57" s="235" t="str">
        <f t="shared" si="5"/>
        <v>****※****※****※****※***</v>
      </c>
      <c r="J57" s="234"/>
      <c r="K57" s="234"/>
      <c r="L57" s="234"/>
      <c r="M57" s="123">
        <f t="shared" si="2"/>
        <v>5667</v>
      </c>
    </row>
    <row r="58" spans="1:13" ht="13.5">
      <c r="A58" s="124">
        <f t="shared" si="3"/>
        <v>5050</v>
      </c>
      <c r="B58" s="239" t="str">
        <f t="shared" si="4"/>
        <v>※****※****※****※****</v>
      </c>
      <c r="C58" s="239"/>
      <c r="D58" s="239"/>
      <c r="E58" s="240"/>
      <c r="F58" s="130">
        <v>192</v>
      </c>
      <c r="G58" s="122">
        <v>60</v>
      </c>
      <c r="H58" s="132">
        <v>176</v>
      </c>
      <c r="I58" s="236" t="str">
        <f t="shared" si="5"/>
        <v>****※****※****※***</v>
      </c>
      <c r="J58" s="237"/>
      <c r="K58" s="237"/>
      <c r="L58" s="237"/>
      <c r="M58" s="124">
        <f t="shared" si="2"/>
        <v>5843</v>
      </c>
    </row>
    <row r="59" spans="1:13" ht="13.5">
      <c r="A59" s="125">
        <f t="shared" si="3"/>
        <v>5261</v>
      </c>
      <c r="B59" s="230" t="str">
        <f t="shared" si="4"/>
        <v>**※****※****※****※****</v>
      </c>
      <c r="C59" s="230"/>
      <c r="D59" s="230"/>
      <c r="E59" s="231"/>
      <c r="F59" s="129">
        <v>211</v>
      </c>
      <c r="G59" s="119">
        <v>59</v>
      </c>
      <c r="H59" s="131">
        <v>210</v>
      </c>
      <c r="I59" s="232" t="str">
        <f t="shared" si="5"/>
        <v>****※****※****※****※**</v>
      </c>
      <c r="J59" s="233"/>
      <c r="K59" s="233"/>
      <c r="L59" s="233"/>
      <c r="M59" s="126">
        <f t="shared" si="2"/>
        <v>6053</v>
      </c>
    </row>
    <row r="60" spans="1:13" ht="13.5">
      <c r="A60" s="125">
        <f t="shared" si="3"/>
        <v>5472</v>
      </c>
      <c r="B60" s="230" t="str">
        <f t="shared" si="4"/>
        <v>**※****※****※****※****</v>
      </c>
      <c r="C60" s="230"/>
      <c r="D60" s="230"/>
      <c r="E60" s="231"/>
      <c r="F60" s="129">
        <v>211</v>
      </c>
      <c r="G60" s="119">
        <v>58</v>
      </c>
      <c r="H60" s="131">
        <v>221</v>
      </c>
      <c r="I60" s="235" t="str">
        <f t="shared" si="5"/>
        <v>****※****※****※****※***</v>
      </c>
      <c r="J60" s="234"/>
      <c r="K60" s="234"/>
      <c r="L60" s="234"/>
      <c r="M60" s="123">
        <f t="shared" si="2"/>
        <v>6274</v>
      </c>
    </row>
    <row r="61" spans="1:13" ht="13.5">
      <c r="A61" s="125">
        <f t="shared" si="3"/>
        <v>5701</v>
      </c>
      <c r="B61" s="230" t="str">
        <f t="shared" si="4"/>
        <v>***※****※****※****※****</v>
      </c>
      <c r="C61" s="230"/>
      <c r="D61" s="230"/>
      <c r="E61" s="231"/>
      <c r="F61" s="129">
        <v>229</v>
      </c>
      <c r="G61" s="119">
        <v>57</v>
      </c>
      <c r="H61" s="131">
        <v>208</v>
      </c>
      <c r="I61" s="235" t="str">
        <f t="shared" si="5"/>
        <v>****※****※****※****※*</v>
      </c>
      <c r="J61" s="234"/>
      <c r="K61" s="234"/>
      <c r="L61" s="234"/>
      <c r="M61" s="123">
        <f t="shared" si="2"/>
        <v>6482</v>
      </c>
    </row>
    <row r="62" spans="1:13" ht="13.5">
      <c r="A62" s="125">
        <f t="shared" si="3"/>
        <v>5946</v>
      </c>
      <c r="B62" s="230" t="str">
        <f t="shared" si="4"/>
        <v>※****※****※****※****※****</v>
      </c>
      <c r="C62" s="230"/>
      <c r="D62" s="230"/>
      <c r="E62" s="231"/>
      <c r="F62" s="129">
        <v>245</v>
      </c>
      <c r="G62" s="119">
        <v>56</v>
      </c>
      <c r="H62" s="131">
        <v>229</v>
      </c>
      <c r="I62" s="235" t="str">
        <f t="shared" si="5"/>
        <v>****※****※****※****※***</v>
      </c>
      <c r="J62" s="234"/>
      <c r="K62" s="234"/>
      <c r="L62" s="234"/>
      <c r="M62" s="123">
        <f t="shared" si="2"/>
        <v>6711</v>
      </c>
    </row>
    <row r="63" spans="1:13" ht="13.5">
      <c r="A63" s="124">
        <f t="shared" si="3"/>
        <v>6181</v>
      </c>
      <c r="B63" s="239" t="str">
        <f t="shared" si="4"/>
        <v>****※****※****※****※****</v>
      </c>
      <c r="C63" s="239"/>
      <c r="D63" s="239"/>
      <c r="E63" s="240"/>
      <c r="F63" s="130">
        <v>235</v>
      </c>
      <c r="G63" s="122">
        <v>55</v>
      </c>
      <c r="H63" s="132">
        <v>228</v>
      </c>
      <c r="I63" s="236" t="str">
        <f t="shared" si="5"/>
        <v>****※****※****※****※***</v>
      </c>
      <c r="J63" s="237"/>
      <c r="K63" s="237"/>
      <c r="L63" s="237"/>
      <c r="M63" s="124">
        <f t="shared" si="2"/>
        <v>6939</v>
      </c>
    </row>
    <row r="64" spans="1:13" ht="13.5">
      <c r="A64" s="125">
        <f t="shared" si="3"/>
        <v>6416</v>
      </c>
      <c r="B64" s="230" t="str">
        <f t="shared" si="4"/>
        <v>****※****※****※****※****</v>
      </c>
      <c r="C64" s="230"/>
      <c r="D64" s="230"/>
      <c r="E64" s="231"/>
      <c r="F64" s="129">
        <v>235</v>
      </c>
      <c r="G64" s="119">
        <v>54</v>
      </c>
      <c r="H64" s="131">
        <v>220</v>
      </c>
      <c r="I64" s="232" t="str">
        <f t="shared" si="5"/>
        <v>****※****※****※****※***</v>
      </c>
      <c r="J64" s="233"/>
      <c r="K64" s="233"/>
      <c r="L64" s="233"/>
      <c r="M64" s="126">
        <f t="shared" si="2"/>
        <v>7159</v>
      </c>
    </row>
    <row r="65" spans="1:13" ht="13.5">
      <c r="A65" s="125">
        <f t="shared" si="3"/>
        <v>6670</v>
      </c>
      <c r="B65" s="230" t="str">
        <f t="shared" si="4"/>
        <v>*※****※****※****※****※****</v>
      </c>
      <c r="C65" s="230"/>
      <c r="D65" s="230"/>
      <c r="E65" s="231"/>
      <c r="F65" s="129">
        <v>254</v>
      </c>
      <c r="G65" s="119">
        <v>53</v>
      </c>
      <c r="H65" s="131">
        <v>207</v>
      </c>
      <c r="I65" s="235" t="str">
        <f t="shared" si="5"/>
        <v>****※****※****※****※*</v>
      </c>
      <c r="J65" s="234"/>
      <c r="K65" s="234"/>
      <c r="L65" s="234"/>
      <c r="M65" s="123">
        <f t="shared" si="2"/>
        <v>7366</v>
      </c>
    </row>
    <row r="66" spans="1:13" ht="13.5">
      <c r="A66" s="125">
        <f t="shared" si="3"/>
        <v>6972</v>
      </c>
      <c r="B66" s="230" t="str">
        <f t="shared" si="4"/>
        <v>*※****※****※****※****※****※****</v>
      </c>
      <c r="C66" s="230"/>
      <c r="D66" s="230"/>
      <c r="E66" s="231"/>
      <c r="F66" s="129">
        <v>302</v>
      </c>
      <c r="G66" s="119">
        <v>52</v>
      </c>
      <c r="H66" s="131">
        <v>244</v>
      </c>
      <c r="I66" s="235" t="str">
        <f t="shared" si="5"/>
        <v>****※****※****※****※****※</v>
      </c>
      <c r="J66" s="234"/>
      <c r="K66" s="234"/>
      <c r="L66" s="234"/>
      <c r="M66" s="123">
        <f t="shared" si="2"/>
        <v>7610</v>
      </c>
    </row>
    <row r="67" spans="1:13" ht="13.5">
      <c r="A67" s="125">
        <f t="shared" si="3"/>
        <v>7284</v>
      </c>
      <c r="B67" s="230" t="str">
        <f t="shared" si="4"/>
        <v>**※****※****※****※****※****※****</v>
      </c>
      <c r="C67" s="230"/>
      <c r="D67" s="230"/>
      <c r="E67" s="231"/>
      <c r="F67" s="129">
        <v>312</v>
      </c>
      <c r="G67" s="119">
        <v>51</v>
      </c>
      <c r="H67" s="131">
        <v>269</v>
      </c>
      <c r="I67" s="235" t="str">
        <f t="shared" si="5"/>
        <v>****※****※****※****※****※**</v>
      </c>
      <c r="J67" s="234"/>
      <c r="K67" s="234"/>
      <c r="L67" s="234"/>
      <c r="M67" s="123">
        <f t="shared" si="2"/>
        <v>7879</v>
      </c>
    </row>
    <row r="68" spans="1:13" ht="13.5">
      <c r="A68" s="124">
        <f t="shared" si="3"/>
        <v>7565</v>
      </c>
      <c r="B68" s="239" t="str">
        <f t="shared" si="4"/>
        <v>****※****※****※****※****※****</v>
      </c>
      <c r="C68" s="239"/>
      <c r="D68" s="239"/>
      <c r="E68" s="240"/>
      <c r="F68" s="130">
        <v>281</v>
      </c>
      <c r="G68" s="122">
        <v>50</v>
      </c>
      <c r="H68" s="132">
        <v>287</v>
      </c>
      <c r="I68" s="236" t="str">
        <f t="shared" si="5"/>
        <v>****※****※****※****※****※****</v>
      </c>
      <c r="J68" s="237"/>
      <c r="K68" s="237"/>
      <c r="L68" s="237"/>
      <c r="M68" s="124">
        <f t="shared" si="2"/>
        <v>8166</v>
      </c>
    </row>
    <row r="69" spans="1:13" ht="13.5">
      <c r="A69" s="125">
        <f t="shared" si="3"/>
        <v>7872</v>
      </c>
      <c r="B69" s="230" t="str">
        <f t="shared" si="4"/>
        <v>*※****※****※****※****※****※****</v>
      </c>
      <c r="C69" s="230"/>
      <c r="D69" s="230"/>
      <c r="E69" s="231"/>
      <c r="F69" s="129">
        <v>307</v>
      </c>
      <c r="G69" s="119">
        <v>49</v>
      </c>
      <c r="H69" s="131">
        <v>290</v>
      </c>
      <c r="I69" s="232" t="str">
        <f t="shared" si="5"/>
        <v>****※****※****※****※****※****※</v>
      </c>
      <c r="J69" s="233"/>
      <c r="K69" s="233"/>
      <c r="L69" s="233"/>
      <c r="M69" s="126">
        <f t="shared" si="2"/>
        <v>8456</v>
      </c>
    </row>
    <row r="70" spans="1:13" ht="13.5">
      <c r="A70" s="125">
        <f t="shared" si="3"/>
        <v>8238</v>
      </c>
      <c r="B70" s="230" t="str">
        <f t="shared" si="4"/>
        <v>**※****※****※****※****※****※****※****</v>
      </c>
      <c r="C70" s="230"/>
      <c r="D70" s="230"/>
      <c r="E70" s="231"/>
      <c r="F70" s="129">
        <v>366</v>
      </c>
      <c r="G70" s="119">
        <v>48</v>
      </c>
      <c r="H70" s="131">
        <v>327</v>
      </c>
      <c r="I70" s="235" t="str">
        <f t="shared" si="5"/>
        <v>****※****※****※****※****※****※***</v>
      </c>
      <c r="J70" s="234"/>
      <c r="K70" s="234"/>
      <c r="L70" s="234"/>
      <c r="M70" s="123">
        <f t="shared" si="2"/>
        <v>8783</v>
      </c>
    </row>
    <row r="71" spans="1:13" ht="13.5">
      <c r="A71" s="125">
        <f t="shared" si="3"/>
        <v>8616</v>
      </c>
      <c r="B71" s="230" t="str">
        <f t="shared" si="4"/>
        <v>***※****※****※****※****※****※****※****</v>
      </c>
      <c r="C71" s="230"/>
      <c r="D71" s="230"/>
      <c r="E71" s="231"/>
      <c r="F71" s="129">
        <v>378</v>
      </c>
      <c r="G71" s="119">
        <v>47</v>
      </c>
      <c r="H71" s="131">
        <v>339</v>
      </c>
      <c r="I71" s="235" t="str">
        <f t="shared" si="5"/>
        <v>****※****※****※****※****※****※****</v>
      </c>
      <c r="J71" s="234"/>
      <c r="K71" s="234"/>
      <c r="L71" s="234"/>
      <c r="M71" s="123">
        <f t="shared" si="2"/>
        <v>9122</v>
      </c>
    </row>
    <row r="72" spans="1:13" ht="13.5">
      <c r="A72" s="125">
        <f t="shared" si="3"/>
        <v>8998</v>
      </c>
      <c r="B72" s="230" t="str">
        <f t="shared" si="4"/>
        <v>****※****※****※****※****※****※****※****</v>
      </c>
      <c r="C72" s="230"/>
      <c r="D72" s="230"/>
      <c r="E72" s="231"/>
      <c r="F72" s="129">
        <v>382</v>
      </c>
      <c r="G72" s="119">
        <v>46</v>
      </c>
      <c r="H72" s="131">
        <v>340</v>
      </c>
      <c r="I72" s="235" t="str">
        <f t="shared" si="5"/>
        <v>****※****※****※****※****※****※****※</v>
      </c>
      <c r="J72" s="234"/>
      <c r="K72" s="234"/>
      <c r="L72" s="234"/>
      <c r="M72" s="123">
        <f t="shared" si="2"/>
        <v>9462</v>
      </c>
    </row>
    <row r="73" spans="1:13" ht="13.5">
      <c r="A73" s="124">
        <f t="shared" si="3"/>
        <v>9406</v>
      </c>
      <c r="B73" s="239" t="str">
        <f t="shared" si="4"/>
        <v>※****※****※****※****※****※****※****※****</v>
      </c>
      <c r="C73" s="239"/>
      <c r="D73" s="239"/>
      <c r="E73" s="240"/>
      <c r="F73" s="130">
        <v>408</v>
      </c>
      <c r="G73" s="122">
        <v>45</v>
      </c>
      <c r="H73" s="132">
        <v>368</v>
      </c>
      <c r="I73" s="236" t="str">
        <f t="shared" si="5"/>
        <v>****※****※****※****※****※****※****※**</v>
      </c>
      <c r="J73" s="237"/>
      <c r="K73" s="237"/>
      <c r="L73" s="237"/>
      <c r="M73" s="124">
        <f t="shared" si="2"/>
        <v>9830</v>
      </c>
    </row>
    <row r="74" spans="1:13" ht="13.5">
      <c r="A74" s="125">
        <f t="shared" si="3"/>
        <v>9741</v>
      </c>
      <c r="B74" s="230" t="str">
        <f t="shared" si="4"/>
        <v>****※****※****※****※****※****※****</v>
      </c>
      <c r="C74" s="230"/>
      <c r="D74" s="230"/>
      <c r="E74" s="231"/>
      <c r="F74" s="129">
        <v>335</v>
      </c>
      <c r="G74" s="119">
        <v>44</v>
      </c>
      <c r="H74" s="131">
        <v>319</v>
      </c>
      <c r="I74" s="232" t="str">
        <f t="shared" si="5"/>
        <v>****※****※****※****※****※****※**</v>
      </c>
      <c r="J74" s="233"/>
      <c r="K74" s="233"/>
      <c r="L74" s="233"/>
      <c r="M74" s="126">
        <f t="shared" si="2"/>
        <v>10149</v>
      </c>
    </row>
    <row r="75" spans="1:13" ht="13.5">
      <c r="A75" s="125">
        <f t="shared" si="3"/>
        <v>10037</v>
      </c>
      <c r="B75" s="230" t="str">
        <f t="shared" si="4"/>
        <v>※****※****※****※****※****※****</v>
      </c>
      <c r="C75" s="230"/>
      <c r="D75" s="230"/>
      <c r="E75" s="231"/>
      <c r="F75" s="129">
        <v>296</v>
      </c>
      <c r="G75" s="119">
        <v>43</v>
      </c>
      <c r="H75" s="131">
        <v>278</v>
      </c>
      <c r="I75" s="235" t="str">
        <f t="shared" si="5"/>
        <v>****※****※****※****※****※***</v>
      </c>
      <c r="J75" s="234"/>
      <c r="K75" s="234"/>
      <c r="L75" s="234"/>
      <c r="M75" s="123">
        <f t="shared" si="2"/>
        <v>10427</v>
      </c>
    </row>
    <row r="76" spans="1:13" ht="13.5">
      <c r="A76" s="125">
        <f t="shared" si="3"/>
        <v>10375</v>
      </c>
      <c r="B76" s="230" t="str">
        <f t="shared" si="4"/>
        <v>****※****※****※****※****※****※****</v>
      </c>
      <c r="C76" s="230"/>
      <c r="D76" s="230"/>
      <c r="E76" s="231"/>
      <c r="F76" s="129">
        <v>338</v>
      </c>
      <c r="G76" s="119">
        <v>42</v>
      </c>
      <c r="H76" s="131">
        <v>319</v>
      </c>
      <c r="I76" s="235" t="str">
        <f t="shared" si="5"/>
        <v>****※****※****※****※****※****※**</v>
      </c>
      <c r="J76" s="234"/>
      <c r="K76" s="234"/>
      <c r="L76" s="234"/>
      <c r="M76" s="123">
        <f t="shared" si="2"/>
        <v>10746</v>
      </c>
    </row>
    <row r="77" spans="1:13" ht="13.5">
      <c r="A77" s="125">
        <f t="shared" si="3"/>
        <v>10707</v>
      </c>
      <c r="B77" s="230" t="str">
        <f t="shared" si="4"/>
        <v>****※****※****※****※****※****※****</v>
      </c>
      <c r="C77" s="230"/>
      <c r="D77" s="230"/>
      <c r="E77" s="231"/>
      <c r="F77" s="129">
        <v>332</v>
      </c>
      <c r="G77" s="119">
        <v>41</v>
      </c>
      <c r="H77" s="131">
        <v>316</v>
      </c>
      <c r="I77" s="235" t="str">
        <f t="shared" si="5"/>
        <v>****※****※****※****※****※****※**</v>
      </c>
      <c r="J77" s="234"/>
      <c r="K77" s="234"/>
      <c r="L77" s="234"/>
      <c r="M77" s="123">
        <f t="shared" si="2"/>
        <v>11062</v>
      </c>
    </row>
    <row r="78" spans="1:13" ht="13.5">
      <c r="A78" s="124">
        <f t="shared" si="3"/>
        <v>11043</v>
      </c>
      <c r="B78" s="239" t="str">
        <f aca="true" t="shared" si="6" ref="B78:B109">IF(F78=0,"",(LOOKUP(F78,男)))</f>
        <v>****※****※****※****※****※****※****</v>
      </c>
      <c r="C78" s="239"/>
      <c r="D78" s="239"/>
      <c r="E78" s="240"/>
      <c r="F78" s="130">
        <v>336</v>
      </c>
      <c r="G78" s="122">
        <v>40</v>
      </c>
      <c r="H78" s="132">
        <v>279</v>
      </c>
      <c r="I78" s="236" t="str">
        <f aca="true" t="shared" si="7" ref="I78:I109">IF(H78=0,"",(LOOKUP(H78,女)))</f>
        <v>****※****※****※****※****※***</v>
      </c>
      <c r="J78" s="237"/>
      <c r="K78" s="237"/>
      <c r="L78" s="237"/>
      <c r="M78" s="124">
        <f t="shared" si="2"/>
        <v>11341</v>
      </c>
    </row>
    <row r="79" spans="1:13" ht="13.5">
      <c r="A79" s="125">
        <f t="shared" si="3"/>
        <v>11373</v>
      </c>
      <c r="B79" s="230" t="str">
        <f t="shared" si="6"/>
        <v>****※****※****※****※****※****※****</v>
      </c>
      <c r="C79" s="230"/>
      <c r="D79" s="230"/>
      <c r="E79" s="231"/>
      <c r="F79" s="129">
        <v>330</v>
      </c>
      <c r="G79" s="119">
        <v>39</v>
      </c>
      <c r="H79" s="131">
        <v>307</v>
      </c>
      <c r="I79" s="232" t="str">
        <f t="shared" si="7"/>
        <v>****※****※****※****※****※****※*</v>
      </c>
      <c r="J79" s="233"/>
      <c r="K79" s="233"/>
      <c r="L79" s="233"/>
      <c r="M79" s="126">
        <f t="shared" si="2"/>
        <v>11648</v>
      </c>
    </row>
    <row r="80" spans="1:13" ht="13.5">
      <c r="A80" s="125">
        <f t="shared" si="3"/>
        <v>11715</v>
      </c>
      <c r="B80" s="230" t="str">
        <f t="shared" si="6"/>
        <v>※****※****※****※****※****※****※****</v>
      </c>
      <c r="C80" s="230"/>
      <c r="D80" s="230"/>
      <c r="E80" s="231"/>
      <c r="F80" s="129">
        <v>342</v>
      </c>
      <c r="G80" s="119">
        <v>38</v>
      </c>
      <c r="H80" s="131">
        <v>280</v>
      </c>
      <c r="I80" s="235" t="str">
        <f t="shared" si="7"/>
        <v>****※****※****※****※****※****</v>
      </c>
      <c r="J80" s="234"/>
      <c r="K80" s="234"/>
      <c r="L80" s="234"/>
      <c r="M80" s="123">
        <f t="shared" si="2"/>
        <v>11928</v>
      </c>
    </row>
    <row r="81" spans="1:13" ht="13.5">
      <c r="A81" s="125">
        <f t="shared" si="3"/>
        <v>12051</v>
      </c>
      <c r="B81" s="230" t="str">
        <f t="shared" si="6"/>
        <v>****※****※****※****※****※****※****</v>
      </c>
      <c r="C81" s="230"/>
      <c r="D81" s="230"/>
      <c r="E81" s="231"/>
      <c r="F81" s="129">
        <v>336</v>
      </c>
      <c r="G81" s="119">
        <v>37</v>
      </c>
      <c r="H81" s="131">
        <v>306</v>
      </c>
      <c r="I81" s="235" t="str">
        <f t="shared" si="7"/>
        <v>****※****※****※****※****※****※*</v>
      </c>
      <c r="J81" s="234"/>
      <c r="K81" s="234"/>
      <c r="L81" s="234"/>
      <c r="M81" s="123">
        <f t="shared" si="2"/>
        <v>12234</v>
      </c>
    </row>
    <row r="82" spans="1:13" ht="13.5">
      <c r="A82" s="125">
        <f t="shared" si="3"/>
        <v>12368</v>
      </c>
      <c r="B82" s="230" t="str">
        <f t="shared" si="6"/>
        <v>**※****※****※****※****※****※****</v>
      </c>
      <c r="C82" s="230"/>
      <c r="D82" s="230"/>
      <c r="E82" s="231"/>
      <c r="F82" s="129">
        <v>317</v>
      </c>
      <c r="G82" s="119">
        <v>36</v>
      </c>
      <c r="H82" s="131">
        <v>297</v>
      </c>
      <c r="I82" s="235" t="str">
        <f t="shared" si="7"/>
        <v>****※****※****※****※****※****※</v>
      </c>
      <c r="J82" s="234"/>
      <c r="K82" s="234"/>
      <c r="L82" s="234"/>
      <c r="M82" s="123">
        <f aca="true" t="shared" si="8" ref="M82:M118">M81+H82</f>
        <v>12531</v>
      </c>
    </row>
    <row r="83" spans="1:13" ht="13.5">
      <c r="A83" s="124">
        <f aca="true" t="shared" si="9" ref="A83:A118">A82+F83</f>
        <v>12702</v>
      </c>
      <c r="B83" s="239" t="str">
        <f t="shared" si="6"/>
        <v>****※****※****※****※****※****※****</v>
      </c>
      <c r="C83" s="239"/>
      <c r="D83" s="239"/>
      <c r="E83" s="240"/>
      <c r="F83" s="130">
        <v>334</v>
      </c>
      <c r="G83" s="122">
        <v>35</v>
      </c>
      <c r="H83" s="132">
        <v>249</v>
      </c>
      <c r="I83" s="236" t="str">
        <f t="shared" si="7"/>
        <v>****※****※****※****※****※</v>
      </c>
      <c r="J83" s="237"/>
      <c r="K83" s="237"/>
      <c r="L83" s="237"/>
      <c r="M83" s="124">
        <f t="shared" si="8"/>
        <v>12780</v>
      </c>
    </row>
    <row r="84" spans="1:13" ht="13.5">
      <c r="A84" s="125">
        <f t="shared" si="9"/>
        <v>13003</v>
      </c>
      <c r="B84" s="230" t="str">
        <f t="shared" si="6"/>
        <v>*※****※****※****※****※****※****</v>
      </c>
      <c r="C84" s="230"/>
      <c r="D84" s="230"/>
      <c r="E84" s="231"/>
      <c r="F84" s="129">
        <v>301</v>
      </c>
      <c r="G84" s="119">
        <v>34</v>
      </c>
      <c r="H84" s="131">
        <v>302</v>
      </c>
      <c r="I84" s="232" t="str">
        <f t="shared" si="7"/>
        <v>****※****※****※****※****※****※*</v>
      </c>
      <c r="J84" s="233"/>
      <c r="K84" s="233"/>
      <c r="L84" s="233"/>
      <c r="M84" s="126">
        <f t="shared" si="8"/>
        <v>13082</v>
      </c>
    </row>
    <row r="85" spans="1:13" ht="13.5">
      <c r="A85" s="125">
        <f t="shared" si="9"/>
        <v>13292</v>
      </c>
      <c r="B85" s="230" t="str">
        <f t="shared" si="6"/>
        <v>****※****※****※****※****※****</v>
      </c>
      <c r="C85" s="230"/>
      <c r="D85" s="230"/>
      <c r="E85" s="231"/>
      <c r="F85" s="129">
        <v>289</v>
      </c>
      <c r="G85" s="119">
        <v>33</v>
      </c>
      <c r="H85" s="131">
        <v>282</v>
      </c>
      <c r="I85" s="235" t="str">
        <f t="shared" si="7"/>
        <v>****※****※****※****※****※****</v>
      </c>
      <c r="J85" s="234"/>
      <c r="K85" s="234"/>
      <c r="L85" s="234"/>
      <c r="M85" s="123">
        <f t="shared" si="8"/>
        <v>13364</v>
      </c>
    </row>
    <row r="86" spans="1:13" ht="13.5">
      <c r="A86" s="125">
        <f t="shared" si="9"/>
        <v>13594</v>
      </c>
      <c r="B86" s="230" t="str">
        <f t="shared" si="6"/>
        <v>*※****※****※****※****※****※****</v>
      </c>
      <c r="C86" s="230"/>
      <c r="D86" s="230"/>
      <c r="E86" s="231"/>
      <c r="F86" s="129">
        <v>302</v>
      </c>
      <c r="G86" s="119">
        <v>32</v>
      </c>
      <c r="H86" s="131">
        <v>265</v>
      </c>
      <c r="I86" s="235" t="str">
        <f t="shared" si="7"/>
        <v>****※****※****※****※****※**</v>
      </c>
      <c r="J86" s="234"/>
      <c r="K86" s="234"/>
      <c r="L86" s="234"/>
      <c r="M86" s="123">
        <f t="shared" si="8"/>
        <v>13629</v>
      </c>
    </row>
    <row r="87" spans="1:13" ht="13.5">
      <c r="A87" s="125">
        <f t="shared" si="9"/>
        <v>13935</v>
      </c>
      <c r="B87" s="230" t="str">
        <f t="shared" si="6"/>
        <v>※****※****※****※****※****※****※****</v>
      </c>
      <c r="C87" s="230"/>
      <c r="D87" s="230"/>
      <c r="E87" s="231"/>
      <c r="F87" s="129">
        <v>341</v>
      </c>
      <c r="G87" s="119">
        <v>31</v>
      </c>
      <c r="H87" s="131">
        <v>270</v>
      </c>
      <c r="I87" s="235" t="str">
        <f t="shared" si="7"/>
        <v>****※****※****※****※****※***</v>
      </c>
      <c r="J87" s="234"/>
      <c r="K87" s="234"/>
      <c r="L87" s="234"/>
      <c r="M87" s="123">
        <f t="shared" si="8"/>
        <v>13899</v>
      </c>
    </row>
    <row r="88" spans="1:13" ht="13.5">
      <c r="A88" s="124">
        <f t="shared" si="9"/>
        <v>14212</v>
      </c>
      <c r="B88" s="239" t="str">
        <f t="shared" si="6"/>
        <v>***※****※****※****※****※****</v>
      </c>
      <c r="C88" s="239"/>
      <c r="D88" s="239"/>
      <c r="E88" s="240"/>
      <c r="F88" s="130">
        <v>277</v>
      </c>
      <c r="G88" s="122">
        <v>30</v>
      </c>
      <c r="H88" s="132">
        <v>268</v>
      </c>
      <c r="I88" s="236" t="str">
        <f t="shared" si="7"/>
        <v>****※****※****※****※****※**</v>
      </c>
      <c r="J88" s="237"/>
      <c r="K88" s="237"/>
      <c r="L88" s="237"/>
      <c r="M88" s="124">
        <f t="shared" si="8"/>
        <v>14167</v>
      </c>
    </row>
    <row r="89" spans="1:13" ht="13.5">
      <c r="A89" s="125">
        <f t="shared" si="9"/>
        <v>14516</v>
      </c>
      <c r="B89" s="230" t="str">
        <f t="shared" si="6"/>
        <v>*※****※****※****※****※****※****</v>
      </c>
      <c r="C89" s="230"/>
      <c r="D89" s="230"/>
      <c r="E89" s="231"/>
      <c r="F89" s="129">
        <v>304</v>
      </c>
      <c r="G89" s="119">
        <v>29</v>
      </c>
      <c r="H89" s="131">
        <v>223</v>
      </c>
      <c r="I89" s="232" t="str">
        <f t="shared" si="7"/>
        <v>****※****※****※****※***</v>
      </c>
      <c r="J89" s="233"/>
      <c r="K89" s="233"/>
      <c r="L89" s="233"/>
      <c r="M89" s="126">
        <f t="shared" si="8"/>
        <v>14390</v>
      </c>
    </row>
    <row r="90" spans="1:13" ht="13.5">
      <c r="A90" s="125">
        <f t="shared" si="9"/>
        <v>14779</v>
      </c>
      <c r="B90" s="230" t="str">
        <f t="shared" si="6"/>
        <v>**※****※****※****※****※****</v>
      </c>
      <c r="C90" s="230"/>
      <c r="D90" s="230"/>
      <c r="E90" s="231"/>
      <c r="F90" s="129">
        <v>263</v>
      </c>
      <c r="G90" s="119">
        <v>28</v>
      </c>
      <c r="H90" s="131">
        <v>232</v>
      </c>
      <c r="I90" s="235" t="str">
        <f t="shared" si="7"/>
        <v>****※****※****※****※****</v>
      </c>
      <c r="J90" s="234"/>
      <c r="K90" s="234"/>
      <c r="L90" s="234"/>
      <c r="M90" s="123">
        <f t="shared" si="8"/>
        <v>14622</v>
      </c>
    </row>
    <row r="91" spans="1:13" ht="13.5">
      <c r="A91" s="125">
        <f t="shared" si="9"/>
        <v>15002</v>
      </c>
      <c r="B91" s="230" t="str">
        <f t="shared" si="6"/>
        <v>***※****※****※****※****</v>
      </c>
      <c r="C91" s="230"/>
      <c r="D91" s="230"/>
      <c r="E91" s="231"/>
      <c r="F91" s="129">
        <v>223</v>
      </c>
      <c r="G91" s="119">
        <v>27</v>
      </c>
      <c r="H91" s="131">
        <v>211</v>
      </c>
      <c r="I91" s="235" t="str">
        <f t="shared" si="7"/>
        <v>****※****※****※****※**</v>
      </c>
      <c r="J91" s="234"/>
      <c r="K91" s="234"/>
      <c r="L91" s="234"/>
      <c r="M91" s="123">
        <f t="shared" si="8"/>
        <v>14833</v>
      </c>
    </row>
    <row r="92" spans="1:13" ht="13.5">
      <c r="A92" s="125">
        <f t="shared" si="9"/>
        <v>15257</v>
      </c>
      <c r="B92" s="230" t="str">
        <f t="shared" si="6"/>
        <v>*※****※****※****※****※****</v>
      </c>
      <c r="C92" s="230"/>
      <c r="D92" s="230"/>
      <c r="E92" s="231"/>
      <c r="F92" s="129">
        <v>255</v>
      </c>
      <c r="G92" s="119">
        <v>26</v>
      </c>
      <c r="H92" s="131">
        <v>223</v>
      </c>
      <c r="I92" s="235" t="str">
        <f t="shared" si="7"/>
        <v>****※****※****※****※***</v>
      </c>
      <c r="J92" s="234"/>
      <c r="K92" s="234"/>
      <c r="L92" s="234"/>
      <c r="M92" s="123">
        <f t="shared" si="8"/>
        <v>15056</v>
      </c>
    </row>
    <row r="93" spans="1:13" ht="13.5">
      <c r="A93" s="124">
        <f t="shared" si="9"/>
        <v>15541</v>
      </c>
      <c r="B93" s="239" t="str">
        <f t="shared" si="6"/>
        <v>****※****※****※****※****※****</v>
      </c>
      <c r="C93" s="239"/>
      <c r="D93" s="239"/>
      <c r="E93" s="240"/>
      <c r="F93" s="130">
        <v>284</v>
      </c>
      <c r="G93" s="122">
        <v>25</v>
      </c>
      <c r="H93" s="132">
        <v>239</v>
      </c>
      <c r="I93" s="236" t="str">
        <f t="shared" si="7"/>
        <v>****※****※****※****※****</v>
      </c>
      <c r="J93" s="237"/>
      <c r="K93" s="237"/>
      <c r="L93" s="237"/>
      <c r="M93" s="124">
        <f t="shared" si="8"/>
        <v>15295</v>
      </c>
    </row>
    <row r="94" spans="1:13" ht="13.5">
      <c r="A94" s="125">
        <f t="shared" si="9"/>
        <v>15763</v>
      </c>
      <c r="B94" s="230" t="str">
        <f t="shared" si="6"/>
        <v>***※****※****※****※****</v>
      </c>
      <c r="C94" s="230"/>
      <c r="D94" s="230"/>
      <c r="E94" s="231"/>
      <c r="F94" s="129">
        <v>222</v>
      </c>
      <c r="G94" s="119">
        <v>24</v>
      </c>
      <c r="H94" s="131">
        <v>209</v>
      </c>
      <c r="I94" s="232" t="str">
        <f t="shared" si="7"/>
        <v>****※****※****※****※*</v>
      </c>
      <c r="J94" s="233"/>
      <c r="K94" s="233"/>
      <c r="L94" s="233"/>
      <c r="M94" s="126">
        <f t="shared" si="8"/>
        <v>15504</v>
      </c>
    </row>
    <row r="95" spans="1:13" ht="13.5">
      <c r="A95" s="125">
        <f t="shared" si="9"/>
        <v>16027</v>
      </c>
      <c r="B95" s="230" t="str">
        <f t="shared" si="6"/>
        <v>**※****※****※****※****※****</v>
      </c>
      <c r="C95" s="230"/>
      <c r="D95" s="230"/>
      <c r="E95" s="231"/>
      <c r="F95" s="129">
        <v>264</v>
      </c>
      <c r="G95" s="119">
        <v>23</v>
      </c>
      <c r="H95" s="131">
        <v>200</v>
      </c>
      <c r="I95" s="235" t="str">
        <f t="shared" si="7"/>
        <v>****※****※****※****※*</v>
      </c>
      <c r="J95" s="234"/>
      <c r="K95" s="234"/>
      <c r="L95" s="234"/>
      <c r="M95" s="123">
        <f t="shared" si="8"/>
        <v>15704</v>
      </c>
    </row>
    <row r="96" spans="1:13" ht="13.5">
      <c r="A96" s="125">
        <f t="shared" si="9"/>
        <v>16267</v>
      </c>
      <c r="B96" s="230" t="str">
        <f t="shared" si="6"/>
        <v>※****※****※****※****※****</v>
      </c>
      <c r="C96" s="230"/>
      <c r="D96" s="230"/>
      <c r="E96" s="231"/>
      <c r="F96" s="129">
        <v>240</v>
      </c>
      <c r="G96" s="119">
        <v>22</v>
      </c>
      <c r="H96" s="131">
        <v>208</v>
      </c>
      <c r="I96" s="235" t="str">
        <f t="shared" si="7"/>
        <v>****※****※****※****※*</v>
      </c>
      <c r="J96" s="234"/>
      <c r="K96" s="234"/>
      <c r="L96" s="234"/>
      <c r="M96" s="123">
        <f t="shared" si="8"/>
        <v>15912</v>
      </c>
    </row>
    <row r="97" spans="1:13" ht="13.5">
      <c r="A97" s="125">
        <f t="shared" si="9"/>
        <v>16491</v>
      </c>
      <c r="B97" s="230" t="str">
        <f t="shared" si="6"/>
        <v>***※****※****※****※****</v>
      </c>
      <c r="C97" s="230"/>
      <c r="D97" s="230"/>
      <c r="E97" s="231"/>
      <c r="F97" s="129">
        <v>224</v>
      </c>
      <c r="G97" s="119">
        <v>21</v>
      </c>
      <c r="H97" s="131">
        <v>253</v>
      </c>
      <c r="I97" s="235" t="str">
        <f t="shared" si="7"/>
        <v>****※****※****※****※****※*</v>
      </c>
      <c r="J97" s="234"/>
      <c r="K97" s="234"/>
      <c r="L97" s="234"/>
      <c r="M97" s="123">
        <f t="shared" si="8"/>
        <v>16165</v>
      </c>
    </row>
    <row r="98" spans="1:13" ht="13.5">
      <c r="A98" s="124">
        <f t="shared" si="9"/>
        <v>16749</v>
      </c>
      <c r="B98" s="239" t="str">
        <f t="shared" si="6"/>
        <v>*※****※****※****※****※****</v>
      </c>
      <c r="C98" s="239"/>
      <c r="D98" s="239"/>
      <c r="E98" s="240"/>
      <c r="F98" s="130">
        <v>258</v>
      </c>
      <c r="G98" s="122">
        <v>20</v>
      </c>
      <c r="H98" s="132">
        <v>189</v>
      </c>
      <c r="I98" s="236" t="str">
        <f t="shared" si="7"/>
        <v>****※****※****※****</v>
      </c>
      <c r="J98" s="237"/>
      <c r="K98" s="237"/>
      <c r="L98" s="237"/>
      <c r="M98" s="124">
        <f t="shared" si="8"/>
        <v>16354</v>
      </c>
    </row>
    <row r="99" spans="1:13" ht="13.5">
      <c r="A99" s="125">
        <f t="shared" si="9"/>
        <v>17022</v>
      </c>
      <c r="B99" s="230" t="str">
        <f t="shared" si="6"/>
        <v>***※****※****※****※****※****</v>
      </c>
      <c r="C99" s="230"/>
      <c r="D99" s="230"/>
      <c r="E99" s="231"/>
      <c r="F99" s="129">
        <v>273</v>
      </c>
      <c r="G99" s="119">
        <v>19</v>
      </c>
      <c r="H99" s="131">
        <v>211</v>
      </c>
      <c r="I99" s="232" t="str">
        <f t="shared" si="7"/>
        <v>****※****※****※****※**</v>
      </c>
      <c r="J99" s="233"/>
      <c r="K99" s="233"/>
      <c r="L99" s="233"/>
      <c r="M99" s="126">
        <f t="shared" si="8"/>
        <v>16565</v>
      </c>
    </row>
    <row r="100" spans="1:13" ht="13.5">
      <c r="A100" s="125">
        <f t="shared" si="9"/>
        <v>17245</v>
      </c>
      <c r="B100" s="230" t="str">
        <f t="shared" si="6"/>
        <v>***※****※****※****※****</v>
      </c>
      <c r="C100" s="230"/>
      <c r="D100" s="230"/>
      <c r="E100" s="231"/>
      <c r="F100" s="129">
        <v>223</v>
      </c>
      <c r="G100" s="119">
        <v>18</v>
      </c>
      <c r="H100" s="131">
        <v>185</v>
      </c>
      <c r="I100" s="235" t="str">
        <f t="shared" si="7"/>
        <v>****※****※****※****</v>
      </c>
      <c r="J100" s="234"/>
      <c r="K100" s="234"/>
      <c r="L100" s="234"/>
      <c r="M100" s="123">
        <f t="shared" si="8"/>
        <v>16750</v>
      </c>
    </row>
    <row r="101" spans="1:13" ht="13.5">
      <c r="A101" s="125">
        <f t="shared" si="9"/>
        <v>17484</v>
      </c>
      <c r="B101" s="230" t="str">
        <f t="shared" si="6"/>
        <v>****※****※****※****※****</v>
      </c>
      <c r="C101" s="230"/>
      <c r="D101" s="230"/>
      <c r="E101" s="231"/>
      <c r="F101" s="129">
        <v>239</v>
      </c>
      <c r="G101" s="119">
        <v>17</v>
      </c>
      <c r="H101" s="131">
        <v>218</v>
      </c>
      <c r="I101" s="235" t="str">
        <f t="shared" si="7"/>
        <v>****※****※****※****※**</v>
      </c>
      <c r="J101" s="234"/>
      <c r="K101" s="234"/>
      <c r="L101" s="234"/>
      <c r="M101" s="123">
        <f t="shared" si="8"/>
        <v>16968</v>
      </c>
    </row>
    <row r="102" spans="1:13" ht="13.5">
      <c r="A102" s="125">
        <f t="shared" si="9"/>
        <v>17712</v>
      </c>
      <c r="B102" s="230" t="str">
        <f t="shared" si="6"/>
        <v>***※****※****※****※****</v>
      </c>
      <c r="C102" s="230"/>
      <c r="D102" s="230"/>
      <c r="E102" s="231"/>
      <c r="F102" s="129">
        <v>228</v>
      </c>
      <c r="G102" s="119">
        <v>16</v>
      </c>
      <c r="H102" s="131">
        <v>218</v>
      </c>
      <c r="I102" s="235" t="str">
        <f t="shared" si="7"/>
        <v>****※****※****※****※**</v>
      </c>
      <c r="J102" s="234"/>
      <c r="K102" s="234"/>
      <c r="L102" s="234"/>
      <c r="M102" s="123">
        <f t="shared" si="8"/>
        <v>17186</v>
      </c>
    </row>
    <row r="103" spans="1:13" ht="13.5">
      <c r="A103" s="124">
        <f t="shared" si="9"/>
        <v>17932</v>
      </c>
      <c r="B103" s="239" t="str">
        <f t="shared" si="6"/>
        <v>***※****※****※****※****</v>
      </c>
      <c r="C103" s="239"/>
      <c r="D103" s="239"/>
      <c r="E103" s="240"/>
      <c r="F103" s="130">
        <v>220</v>
      </c>
      <c r="G103" s="122">
        <v>15</v>
      </c>
      <c r="H103" s="132">
        <v>237</v>
      </c>
      <c r="I103" s="236" t="str">
        <f t="shared" si="7"/>
        <v>****※****※****※****※****</v>
      </c>
      <c r="J103" s="237"/>
      <c r="K103" s="237"/>
      <c r="L103" s="237"/>
      <c r="M103" s="124">
        <f t="shared" si="8"/>
        <v>17423</v>
      </c>
    </row>
    <row r="104" spans="1:13" ht="13.5">
      <c r="A104" s="125">
        <f t="shared" si="9"/>
        <v>18150</v>
      </c>
      <c r="B104" s="230" t="str">
        <f t="shared" si="6"/>
        <v>**※****※****※****※****</v>
      </c>
      <c r="C104" s="230"/>
      <c r="D104" s="230"/>
      <c r="E104" s="231"/>
      <c r="F104" s="129">
        <v>218</v>
      </c>
      <c r="G104" s="119">
        <v>14</v>
      </c>
      <c r="H104" s="131">
        <v>224</v>
      </c>
      <c r="I104" s="232" t="str">
        <f t="shared" si="7"/>
        <v>****※****※****※****※***</v>
      </c>
      <c r="J104" s="233"/>
      <c r="K104" s="233"/>
      <c r="L104" s="233"/>
      <c r="M104" s="126">
        <f t="shared" si="8"/>
        <v>17647</v>
      </c>
    </row>
    <row r="105" spans="1:13" ht="13.5">
      <c r="A105" s="125">
        <f t="shared" si="9"/>
        <v>18374</v>
      </c>
      <c r="B105" s="230" t="str">
        <f>IF(F105=0,"",(LOOKUP(F105,男)))</f>
        <v>***※****※****※****※****</v>
      </c>
      <c r="C105" s="230"/>
      <c r="D105" s="230"/>
      <c r="E105" s="231"/>
      <c r="F105" s="129">
        <v>224</v>
      </c>
      <c r="G105" s="119">
        <v>13</v>
      </c>
      <c r="H105" s="131">
        <v>235</v>
      </c>
      <c r="I105" s="235" t="str">
        <f t="shared" si="7"/>
        <v>****※****※****※****※****</v>
      </c>
      <c r="J105" s="234"/>
      <c r="K105" s="234"/>
      <c r="L105" s="234"/>
      <c r="M105" s="123">
        <f t="shared" si="8"/>
        <v>17882</v>
      </c>
    </row>
    <row r="106" spans="1:13" ht="13.5">
      <c r="A106" s="125">
        <f t="shared" si="9"/>
        <v>18618</v>
      </c>
      <c r="B106" s="230" t="str">
        <f t="shared" si="6"/>
        <v>※****※****※****※****※****</v>
      </c>
      <c r="C106" s="230"/>
      <c r="D106" s="230"/>
      <c r="E106" s="231"/>
      <c r="F106" s="129">
        <v>244</v>
      </c>
      <c r="G106" s="119">
        <v>12</v>
      </c>
      <c r="H106" s="131">
        <v>226</v>
      </c>
      <c r="I106" s="235" t="str">
        <f t="shared" si="7"/>
        <v>****※****※****※****※***</v>
      </c>
      <c r="J106" s="234"/>
      <c r="K106" s="234"/>
      <c r="L106" s="234"/>
      <c r="M106" s="123">
        <f t="shared" si="8"/>
        <v>18108</v>
      </c>
    </row>
    <row r="107" spans="1:13" ht="13.5">
      <c r="A107" s="125">
        <f t="shared" si="9"/>
        <v>18880</v>
      </c>
      <c r="B107" s="230" t="str">
        <f t="shared" si="6"/>
        <v>**※****※****※****※****※****</v>
      </c>
      <c r="C107" s="230"/>
      <c r="D107" s="230"/>
      <c r="E107" s="231"/>
      <c r="F107" s="129">
        <v>262</v>
      </c>
      <c r="G107" s="119">
        <v>11</v>
      </c>
      <c r="H107" s="131">
        <v>220</v>
      </c>
      <c r="I107" s="235" t="str">
        <f t="shared" si="7"/>
        <v>****※****※****※****※***</v>
      </c>
      <c r="J107" s="234"/>
      <c r="K107" s="234"/>
      <c r="L107" s="234"/>
      <c r="M107" s="123">
        <f t="shared" si="8"/>
        <v>18328</v>
      </c>
    </row>
    <row r="108" spans="1:13" ht="13.5">
      <c r="A108" s="124">
        <f t="shared" si="9"/>
        <v>19113</v>
      </c>
      <c r="B108" s="239" t="str">
        <f t="shared" si="6"/>
        <v>****※****※****※****※****</v>
      </c>
      <c r="C108" s="239"/>
      <c r="D108" s="239"/>
      <c r="E108" s="240"/>
      <c r="F108" s="130">
        <v>233</v>
      </c>
      <c r="G108" s="122">
        <v>10</v>
      </c>
      <c r="H108" s="132">
        <v>216</v>
      </c>
      <c r="I108" s="236" t="str">
        <f t="shared" si="7"/>
        <v>****※****※****※****※**</v>
      </c>
      <c r="J108" s="237"/>
      <c r="K108" s="237"/>
      <c r="L108" s="237"/>
      <c r="M108" s="124">
        <f t="shared" si="8"/>
        <v>18544</v>
      </c>
    </row>
    <row r="109" spans="1:13" ht="13.5">
      <c r="A109" s="125">
        <f t="shared" si="9"/>
        <v>19392</v>
      </c>
      <c r="B109" s="230" t="str">
        <f t="shared" si="6"/>
        <v>***※****※****※****※****※****</v>
      </c>
      <c r="C109" s="230"/>
      <c r="D109" s="230"/>
      <c r="E109" s="231"/>
      <c r="F109" s="129">
        <v>279</v>
      </c>
      <c r="G109" s="119">
        <v>9</v>
      </c>
      <c r="H109" s="131">
        <v>240</v>
      </c>
      <c r="I109" s="232" t="str">
        <f t="shared" si="7"/>
        <v>****※****※****※****※****※</v>
      </c>
      <c r="J109" s="233"/>
      <c r="K109" s="233"/>
      <c r="L109" s="233"/>
      <c r="M109" s="126">
        <f t="shared" si="8"/>
        <v>18784</v>
      </c>
    </row>
    <row r="110" spans="1:13" ht="13.5">
      <c r="A110" s="125">
        <f t="shared" si="9"/>
        <v>19660</v>
      </c>
      <c r="B110" s="230" t="str">
        <f aca="true" t="shared" si="10" ref="B110:B118">IF(F110=0,"",(LOOKUP(F110,男)))</f>
        <v>**※****※****※****※****※****</v>
      </c>
      <c r="C110" s="230"/>
      <c r="D110" s="230"/>
      <c r="E110" s="231"/>
      <c r="F110" s="129">
        <v>268</v>
      </c>
      <c r="G110" s="119">
        <v>8</v>
      </c>
      <c r="H110" s="131">
        <v>253</v>
      </c>
      <c r="I110" s="235" t="str">
        <f aca="true" t="shared" si="11" ref="I110:I118">IF(H110=0,"",(LOOKUP(H110,女)))</f>
        <v>****※****※****※****※****※*</v>
      </c>
      <c r="J110" s="234"/>
      <c r="K110" s="234"/>
      <c r="L110" s="234"/>
      <c r="M110" s="123">
        <f t="shared" si="8"/>
        <v>19037</v>
      </c>
    </row>
    <row r="111" spans="1:13" ht="13.5">
      <c r="A111" s="125">
        <f t="shared" si="9"/>
        <v>19903</v>
      </c>
      <c r="B111" s="230" t="str">
        <f t="shared" si="10"/>
        <v>※****※****※****※****※****</v>
      </c>
      <c r="C111" s="230"/>
      <c r="D111" s="230"/>
      <c r="E111" s="231"/>
      <c r="F111" s="129">
        <v>243</v>
      </c>
      <c r="G111" s="119">
        <v>7</v>
      </c>
      <c r="H111" s="131">
        <v>247</v>
      </c>
      <c r="I111" s="235" t="str">
        <f t="shared" si="11"/>
        <v>****※****※****※****※****※</v>
      </c>
      <c r="J111" s="234"/>
      <c r="K111" s="234"/>
      <c r="L111" s="234"/>
      <c r="M111" s="123">
        <f t="shared" si="8"/>
        <v>19284</v>
      </c>
    </row>
    <row r="112" spans="1:13" ht="13.5">
      <c r="A112" s="125">
        <f t="shared" si="9"/>
        <v>20169</v>
      </c>
      <c r="B112" s="230" t="str">
        <f t="shared" si="10"/>
        <v>**※****※****※****※****※****</v>
      </c>
      <c r="C112" s="230"/>
      <c r="D112" s="230"/>
      <c r="E112" s="231"/>
      <c r="F112" s="129">
        <v>266</v>
      </c>
      <c r="G112" s="119">
        <v>6</v>
      </c>
      <c r="H112" s="131">
        <v>225</v>
      </c>
      <c r="I112" s="235" t="str">
        <f t="shared" si="11"/>
        <v>****※****※****※****※***</v>
      </c>
      <c r="J112" s="234"/>
      <c r="K112" s="234"/>
      <c r="L112" s="234"/>
      <c r="M112" s="123">
        <f t="shared" si="8"/>
        <v>19509</v>
      </c>
    </row>
    <row r="113" spans="1:13" ht="13.5">
      <c r="A113" s="124">
        <f t="shared" si="9"/>
        <v>20408</v>
      </c>
      <c r="B113" s="239" t="str">
        <f t="shared" si="10"/>
        <v>****※****※****※****※****</v>
      </c>
      <c r="C113" s="239"/>
      <c r="D113" s="239"/>
      <c r="E113" s="240"/>
      <c r="F113" s="130">
        <v>239</v>
      </c>
      <c r="G113" s="122">
        <v>5</v>
      </c>
      <c r="H113" s="132">
        <v>226</v>
      </c>
      <c r="I113" s="236" t="str">
        <f t="shared" si="11"/>
        <v>****※****※****※****※***</v>
      </c>
      <c r="J113" s="237"/>
      <c r="K113" s="237"/>
      <c r="L113" s="237"/>
      <c r="M113" s="124">
        <f t="shared" si="8"/>
        <v>19735</v>
      </c>
    </row>
    <row r="114" spans="1:13" ht="13.5">
      <c r="A114" s="125">
        <f t="shared" si="9"/>
        <v>20649</v>
      </c>
      <c r="B114" s="230" t="str">
        <f t="shared" si="10"/>
        <v>※****※****※****※****※****</v>
      </c>
      <c r="C114" s="230"/>
      <c r="D114" s="230"/>
      <c r="E114" s="231"/>
      <c r="F114" s="129">
        <v>241</v>
      </c>
      <c r="G114" s="119">
        <v>4</v>
      </c>
      <c r="H114" s="131">
        <v>255</v>
      </c>
      <c r="I114" s="232" t="str">
        <f t="shared" si="11"/>
        <v>****※****※****※****※****※*</v>
      </c>
      <c r="J114" s="233"/>
      <c r="K114" s="233"/>
      <c r="L114" s="233"/>
      <c r="M114" s="126">
        <f t="shared" si="8"/>
        <v>19990</v>
      </c>
    </row>
    <row r="115" spans="1:13" ht="13.5">
      <c r="A115" s="125">
        <f t="shared" si="9"/>
        <v>20900</v>
      </c>
      <c r="B115" s="230" t="str">
        <f t="shared" si="10"/>
        <v>*※****※****※****※****※****</v>
      </c>
      <c r="C115" s="230"/>
      <c r="D115" s="230"/>
      <c r="E115" s="231"/>
      <c r="F115" s="129">
        <v>251</v>
      </c>
      <c r="G115" s="119">
        <v>3</v>
      </c>
      <c r="H115" s="131">
        <v>214</v>
      </c>
      <c r="I115" s="235" t="str">
        <f t="shared" si="11"/>
        <v>****※****※****※****※**</v>
      </c>
      <c r="J115" s="234"/>
      <c r="K115" s="234"/>
      <c r="L115" s="234"/>
      <c r="M115" s="123">
        <f t="shared" si="8"/>
        <v>20204</v>
      </c>
    </row>
    <row r="116" spans="1:13" ht="13.5">
      <c r="A116" s="125">
        <f t="shared" si="9"/>
        <v>21143</v>
      </c>
      <c r="B116" s="230" t="str">
        <f t="shared" si="10"/>
        <v>※****※****※****※****※****</v>
      </c>
      <c r="C116" s="230"/>
      <c r="D116" s="230"/>
      <c r="E116" s="231"/>
      <c r="F116" s="129">
        <v>243</v>
      </c>
      <c r="G116" s="119">
        <v>2</v>
      </c>
      <c r="H116" s="131">
        <v>232</v>
      </c>
      <c r="I116" s="235" t="str">
        <f t="shared" si="11"/>
        <v>****※****※****※****※****</v>
      </c>
      <c r="J116" s="234"/>
      <c r="K116" s="234"/>
      <c r="L116" s="234"/>
      <c r="M116" s="123">
        <f t="shared" si="8"/>
        <v>20436</v>
      </c>
    </row>
    <row r="117" spans="1:13" ht="13.5">
      <c r="A117" s="125">
        <f t="shared" si="9"/>
        <v>21369</v>
      </c>
      <c r="B117" s="230" t="str">
        <f t="shared" si="10"/>
        <v>***※****※****※****※****</v>
      </c>
      <c r="C117" s="230"/>
      <c r="D117" s="230"/>
      <c r="E117" s="231"/>
      <c r="F117" s="129">
        <v>226</v>
      </c>
      <c r="G117" s="119">
        <v>1</v>
      </c>
      <c r="H117" s="131">
        <v>209</v>
      </c>
      <c r="I117" s="235" t="str">
        <f t="shared" si="11"/>
        <v>****※****※****※****※*</v>
      </c>
      <c r="J117" s="234"/>
      <c r="K117" s="234"/>
      <c r="L117" s="234"/>
      <c r="M117" s="123">
        <f t="shared" si="8"/>
        <v>20645</v>
      </c>
    </row>
    <row r="118" spans="1:13" ht="13.5">
      <c r="A118" s="124">
        <f t="shared" si="9"/>
        <v>21568</v>
      </c>
      <c r="B118" s="239" t="str">
        <f t="shared" si="10"/>
        <v>※****※****※****※****</v>
      </c>
      <c r="C118" s="239"/>
      <c r="D118" s="239"/>
      <c r="E118" s="240"/>
      <c r="F118" s="129">
        <v>199</v>
      </c>
      <c r="G118" s="119">
        <v>0</v>
      </c>
      <c r="H118" s="131">
        <v>217</v>
      </c>
      <c r="I118" s="236" t="str">
        <f t="shared" si="11"/>
        <v>****※****※****※****※**</v>
      </c>
      <c r="J118" s="237"/>
      <c r="K118" s="237"/>
      <c r="L118" s="237"/>
      <c r="M118" s="124">
        <f t="shared" si="8"/>
        <v>20862</v>
      </c>
    </row>
    <row r="119" spans="1:13" ht="13.5">
      <c r="A119" s="34" t="s">
        <v>20</v>
      </c>
      <c r="B119" s="228" t="s">
        <v>65</v>
      </c>
      <c r="C119" s="228"/>
      <c r="D119" s="228"/>
      <c r="E119" s="238"/>
      <c r="F119" s="118" t="s">
        <v>169</v>
      </c>
      <c r="G119" s="119" t="s">
        <v>23</v>
      </c>
      <c r="H119" s="120" t="s">
        <v>269</v>
      </c>
      <c r="I119" s="228" t="s">
        <v>95</v>
      </c>
      <c r="J119" s="228"/>
      <c r="K119" s="228"/>
      <c r="L119" s="229"/>
      <c r="M119" s="34" t="s">
        <v>22</v>
      </c>
    </row>
  </sheetData>
  <sheetProtection/>
  <mergeCells count="216">
    <mergeCell ref="B21:E21"/>
    <mergeCell ref="B22:E22"/>
    <mergeCell ref="B16:E16"/>
    <mergeCell ref="B17:E17"/>
    <mergeCell ref="B18:E18"/>
    <mergeCell ref="B19:E19"/>
    <mergeCell ref="B20:E20"/>
    <mergeCell ref="B27:E27"/>
    <mergeCell ref="B28:E28"/>
    <mergeCell ref="B29:E29"/>
    <mergeCell ref="B30:E30"/>
    <mergeCell ref="B23:E23"/>
    <mergeCell ref="B24:E24"/>
    <mergeCell ref="B25:E25"/>
    <mergeCell ref="B26:E26"/>
    <mergeCell ref="B35:E35"/>
    <mergeCell ref="B36:E36"/>
    <mergeCell ref="B37:E37"/>
    <mergeCell ref="B31:E31"/>
    <mergeCell ref="B32:E32"/>
    <mergeCell ref="B33:E33"/>
    <mergeCell ref="B34:E34"/>
    <mergeCell ref="B38:E38"/>
    <mergeCell ref="B43:E43"/>
    <mergeCell ref="B39:E39"/>
    <mergeCell ref="B40:E40"/>
    <mergeCell ref="B41:E41"/>
    <mergeCell ref="B42:E42"/>
    <mergeCell ref="B50:E50"/>
    <mergeCell ref="B44:E44"/>
    <mergeCell ref="B45:E45"/>
    <mergeCell ref="B46:E46"/>
    <mergeCell ref="B47:E47"/>
    <mergeCell ref="B48:E48"/>
    <mergeCell ref="B49:E49"/>
    <mergeCell ref="B55:E55"/>
    <mergeCell ref="B56:E56"/>
    <mergeCell ref="B57:E57"/>
    <mergeCell ref="B58:E58"/>
    <mergeCell ref="B51:E51"/>
    <mergeCell ref="B52:E52"/>
    <mergeCell ref="B53:E53"/>
    <mergeCell ref="B54:E54"/>
    <mergeCell ref="B63:E63"/>
    <mergeCell ref="B64:E64"/>
    <mergeCell ref="B65:E65"/>
    <mergeCell ref="B66:E66"/>
    <mergeCell ref="B59:E59"/>
    <mergeCell ref="B60:E60"/>
    <mergeCell ref="B61:E61"/>
    <mergeCell ref="B62:E62"/>
    <mergeCell ref="B71:E71"/>
    <mergeCell ref="B72:E72"/>
    <mergeCell ref="B73:E73"/>
    <mergeCell ref="B74:E74"/>
    <mergeCell ref="B67:E67"/>
    <mergeCell ref="B68:E68"/>
    <mergeCell ref="B69:E69"/>
    <mergeCell ref="B70:E70"/>
    <mergeCell ref="B79:E79"/>
    <mergeCell ref="B80:E80"/>
    <mergeCell ref="B81:E81"/>
    <mergeCell ref="B82:E82"/>
    <mergeCell ref="B75:E75"/>
    <mergeCell ref="B76:E76"/>
    <mergeCell ref="B77:E77"/>
    <mergeCell ref="B78:E78"/>
    <mergeCell ref="B87:E87"/>
    <mergeCell ref="B88:E88"/>
    <mergeCell ref="B89:E89"/>
    <mergeCell ref="B90:E90"/>
    <mergeCell ref="B83:E83"/>
    <mergeCell ref="B84:E84"/>
    <mergeCell ref="B85:E85"/>
    <mergeCell ref="B86:E86"/>
    <mergeCell ref="B102:E102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17:E117"/>
    <mergeCell ref="B110:E110"/>
    <mergeCell ref="B111:E111"/>
    <mergeCell ref="B112:E112"/>
    <mergeCell ref="B113:E113"/>
    <mergeCell ref="B103:E103"/>
    <mergeCell ref="B104:E104"/>
    <mergeCell ref="B105:E105"/>
    <mergeCell ref="I20:L20"/>
    <mergeCell ref="I21:L21"/>
    <mergeCell ref="B114:E114"/>
    <mergeCell ref="B100:E100"/>
    <mergeCell ref="B101:E101"/>
    <mergeCell ref="B115:E115"/>
    <mergeCell ref="B106:E106"/>
    <mergeCell ref="B107:E107"/>
    <mergeCell ref="B108:E108"/>
    <mergeCell ref="B109:E109"/>
    <mergeCell ref="B11:E11"/>
    <mergeCell ref="I11:L11"/>
    <mergeCell ref="I16:L16"/>
    <mergeCell ref="I17:L17"/>
    <mergeCell ref="I18:L18"/>
    <mergeCell ref="I19:L19"/>
    <mergeCell ref="I12:L12"/>
    <mergeCell ref="I13:L13"/>
    <mergeCell ref="I26:L26"/>
    <mergeCell ref="I27:L27"/>
    <mergeCell ref="I22:L22"/>
    <mergeCell ref="I23:L23"/>
    <mergeCell ref="I24:L24"/>
    <mergeCell ref="I25:L25"/>
    <mergeCell ref="I34:L34"/>
    <mergeCell ref="I35:L35"/>
    <mergeCell ref="I28:L28"/>
    <mergeCell ref="I29:L29"/>
    <mergeCell ref="I30:L30"/>
    <mergeCell ref="I31:L31"/>
    <mergeCell ref="I32:L32"/>
    <mergeCell ref="I33:L33"/>
    <mergeCell ref="I40:L40"/>
    <mergeCell ref="I41:L41"/>
    <mergeCell ref="I42:L42"/>
    <mergeCell ref="I43:L43"/>
    <mergeCell ref="I36:L36"/>
    <mergeCell ref="I37:L37"/>
    <mergeCell ref="I38:L38"/>
    <mergeCell ref="I39:L39"/>
    <mergeCell ref="I48:L48"/>
    <mergeCell ref="I49:L49"/>
    <mergeCell ref="I50:L50"/>
    <mergeCell ref="I51:L51"/>
    <mergeCell ref="I44:L44"/>
    <mergeCell ref="I45:L45"/>
    <mergeCell ref="I46:L46"/>
    <mergeCell ref="I47:L47"/>
    <mergeCell ref="I56:L56"/>
    <mergeCell ref="I57:L57"/>
    <mergeCell ref="I58:L58"/>
    <mergeCell ref="I59:L59"/>
    <mergeCell ref="I52:L52"/>
    <mergeCell ref="I53:L53"/>
    <mergeCell ref="I54:L54"/>
    <mergeCell ref="I55:L55"/>
    <mergeCell ref="I64:L64"/>
    <mergeCell ref="I65:L65"/>
    <mergeCell ref="I66:L66"/>
    <mergeCell ref="I67:L67"/>
    <mergeCell ref="I60:L60"/>
    <mergeCell ref="I61:L61"/>
    <mergeCell ref="I62:L62"/>
    <mergeCell ref="I63:L63"/>
    <mergeCell ref="I72:L72"/>
    <mergeCell ref="I73:L73"/>
    <mergeCell ref="I74:L74"/>
    <mergeCell ref="I75:L75"/>
    <mergeCell ref="I68:L68"/>
    <mergeCell ref="I69:L69"/>
    <mergeCell ref="I70:L70"/>
    <mergeCell ref="I71:L71"/>
    <mergeCell ref="I80:L80"/>
    <mergeCell ref="I81:L81"/>
    <mergeCell ref="I82:L82"/>
    <mergeCell ref="I83:L83"/>
    <mergeCell ref="I76:L76"/>
    <mergeCell ref="I77:L77"/>
    <mergeCell ref="I78:L78"/>
    <mergeCell ref="I79:L79"/>
    <mergeCell ref="I88:L88"/>
    <mergeCell ref="I89:L89"/>
    <mergeCell ref="I90:L90"/>
    <mergeCell ref="I91:L91"/>
    <mergeCell ref="I84:L84"/>
    <mergeCell ref="I85:L85"/>
    <mergeCell ref="I86:L86"/>
    <mergeCell ref="I87:L87"/>
    <mergeCell ref="I96:L96"/>
    <mergeCell ref="I97:L97"/>
    <mergeCell ref="I98:L98"/>
    <mergeCell ref="I99:L99"/>
    <mergeCell ref="I92:L92"/>
    <mergeCell ref="I93:L93"/>
    <mergeCell ref="I94:L94"/>
    <mergeCell ref="I95:L95"/>
    <mergeCell ref="B118:E118"/>
    <mergeCell ref="I104:L104"/>
    <mergeCell ref="I105:L105"/>
    <mergeCell ref="I106:L106"/>
    <mergeCell ref="I107:L107"/>
    <mergeCell ref="I100:L100"/>
    <mergeCell ref="I101:L101"/>
    <mergeCell ref="I102:L102"/>
    <mergeCell ref="I103:L103"/>
    <mergeCell ref="B116:E116"/>
    <mergeCell ref="I113:L113"/>
    <mergeCell ref="I114:L114"/>
    <mergeCell ref="I115:L115"/>
    <mergeCell ref="I108:L108"/>
    <mergeCell ref="I109:L109"/>
    <mergeCell ref="I110:L110"/>
    <mergeCell ref="I111:L111"/>
    <mergeCell ref="I119:L119"/>
    <mergeCell ref="B14:E14"/>
    <mergeCell ref="B15:E15"/>
    <mergeCell ref="I14:L14"/>
    <mergeCell ref="I15:L15"/>
    <mergeCell ref="I116:L116"/>
    <mergeCell ref="I117:L117"/>
    <mergeCell ref="I118:L118"/>
    <mergeCell ref="B119:E119"/>
    <mergeCell ref="I112:L112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2" r:id="rId2"/>
  <rowBreaks count="1" manualBreakCount="1">
    <brk id="83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RowColHeaders="0" zoomScalePageLayoutView="0" workbookViewId="0" topLeftCell="A1">
      <pane ySplit="11" topLeftCell="A40" activePane="bottomLeft" state="frozen"/>
      <selection pane="topLeft" activeCell="A1" sqref="A1"/>
      <selection pane="bottomLeft" activeCell="E10" sqref="E10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159</v>
      </c>
      <c r="C5" s="17" t="s">
        <v>160</v>
      </c>
      <c r="D5" s="17" t="s">
        <v>161</v>
      </c>
      <c r="E5" s="17" t="s">
        <v>162</v>
      </c>
      <c r="F5" s="18" t="s">
        <v>163</v>
      </c>
      <c r="I5" s="127">
        <v>44105</v>
      </c>
    </row>
    <row r="6" spans="2:6" ht="13.5">
      <c r="B6" s="19" t="s">
        <v>164</v>
      </c>
      <c r="C6" s="20">
        <v>21565</v>
      </c>
      <c r="D6" s="20">
        <v>20932</v>
      </c>
      <c r="E6" s="20">
        <f>C6+D6</f>
        <v>42497</v>
      </c>
      <c r="F6" s="21">
        <f>E6/E6</f>
        <v>1</v>
      </c>
    </row>
    <row r="7" spans="2:6" ht="13.5">
      <c r="B7" s="22" t="s">
        <v>165</v>
      </c>
      <c r="C7" s="128">
        <v>680</v>
      </c>
      <c r="D7" s="128">
        <v>616</v>
      </c>
      <c r="E7" s="128">
        <f>C7+D7</f>
        <v>1296</v>
      </c>
      <c r="F7" s="23">
        <f>E7/E6</f>
        <v>0.030496270324964114</v>
      </c>
    </row>
    <row r="8" spans="2:6" ht="13.5">
      <c r="B8" s="22" t="s">
        <v>166</v>
      </c>
      <c r="C8" s="24">
        <v>4144</v>
      </c>
      <c r="D8" s="24">
        <v>4916</v>
      </c>
      <c r="E8" s="24">
        <f>C8+D8</f>
        <v>9060</v>
      </c>
      <c r="F8" s="23">
        <f>E8/E6</f>
        <v>0.21319151940136952</v>
      </c>
    </row>
    <row r="9" spans="2:6" ht="14.25" thickBot="1">
      <c r="B9" s="25" t="s">
        <v>167</v>
      </c>
      <c r="C9" s="26">
        <v>1773</v>
      </c>
      <c r="D9" s="26">
        <v>2498</v>
      </c>
      <c r="E9" s="26">
        <v>4271</v>
      </c>
      <c r="F9" s="27">
        <f>E9/E6</f>
        <v>0.10050121185024825</v>
      </c>
    </row>
    <row r="10" ht="14.25" thickBot="1"/>
    <row r="11" spans="1:20" ht="13.5">
      <c r="A11" s="133" t="s">
        <v>153</v>
      </c>
      <c r="B11" s="228" t="s">
        <v>65</v>
      </c>
      <c r="C11" s="228"/>
      <c r="D11" s="228"/>
      <c r="E11" s="238"/>
      <c r="F11" s="118" t="s">
        <v>169</v>
      </c>
      <c r="G11" s="119" t="s">
        <v>170</v>
      </c>
      <c r="H11" s="120" t="s">
        <v>171</v>
      </c>
      <c r="I11" s="228" t="s">
        <v>172</v>
      </c>
      <c r="J11" s="228"/>
      <c r="K11" s="228"/>
      <c r="L11" s="229"/>
      <c r="M11" s="33" t="s">
        <v>173</v>
      </c>
      <c r="P11" s="86" t="s">
        <v>107</v>
      </c>
      <c r="Q11" s="7" t="s">
        <v>174</v>
      </c>
      <c r="R11" s="1"/>
      <c r="S11" s="86" t="s">
        <v>108</v>
      </c>
      <c r="T11" s="7" t="s">
        <v>174</v>
      </c>
    </row>
    <row r="12" spans="1:20" ht="13.5">
      <c r="A12" s="123">
        <f>F12</f>
        <v>0</v>
      </c>
      <c r="B12" s="44"/>
      <c r="C12" s="44"/>
      <c r="D12" s="44"/>
      <c r="E12" s="166"/>
      <c r="F12" s="129">
        <v>0</v>
      </c>
      <c r="G12" s="119">
        <v>106</v>
      </c>
      <c r="H12" s="131">
        <v>2</v>
      </c>
      <c r="I12" s="44"/>
      <c r="J12" s="44"/>
      <c r="K12" s="44"/>
      <c r="L12" s="165"/>
      <c r="M12" s="123">
        <f>H12</f>
        <v>2</v>
      </c>
      <c r="P12" s="167"/>
      <c r="Q12" s="168"/>
      <c r="R12" s="1"/>
      <c r="S12" s="167"/>
      <c r="T12" s="168"/>
    </row>
    <row r="13" spans="1:20" ht="13.5">
      <c r="A13" s="123">
        <f>F13</f>
        <v>0</v>
      </c>
      <c r="B13" s="44"/>
      <c r="C13" s="44"/>
      <c r="D13" s="44"/>
      <c r="E13" s="166"/>
      <c r="F13" s="129">
        <v>0</v>
      </c>
      <c r="G13" s="122">
        <v>105</v>
      </c>
      <c r="H13" s="132">
        <v>0</v>
      </c>
      <c r="I13" s="169"/>
      <c r="J13" s="169"/>
      <c r="K13" s="169"/>
      <c r="L13" s="169"/>
      <c r="M13" s="124">
        <f>M12+H13</f>
        <v>2</v>
      </c>
      <c r="P13" s="167"/>
      <c r="Q13" s="168"/>
      <c r="R13" s="1"/>
      <c r="S13" s="167"/>
      <c r="T13" s="168"/>
    </row>
    <row r="14" spans="1:20" ht="13.5">
      <c r="A14" s="126">
        <f>F14</f>
        <v>0</v>
      </c>
      <c r="B14" s="241">
        <f>IF(F14=0,"",(LOOKUP(F14,男)))</f>
      </c>
      <c r="C14" s="241"/>
      <c r="D14" s="241"/>
      <c r="E14" s="242"/>
      <c r="F14" s="172">
        <v>0</v>
      </c>
      <c r="G14" s="119">
        <v>104</v>
      </c>
      <c r="H14" s="131">
        <v>0</v>
      </c>
      <c r="I14" s="234">
        <f aca="true" t="shared" si="0" ref="I14:I45">IF(H14=0,"",(LOOKUP(H14,女)))</f>
      </c>
      <c r="J14" s="234"/>
      <c r="K14" s="234"/>
      <c r="L14" s="234"/>
      <c r="M14" s="123">
        <f>M13+H14</f>
        <v>2</v>
      </c>
      <c r="P14" s="121">
        <v>0</v>
      </c>
      <c r="Q14" s="5" t="s">
        <v>175</v>
      </c>
      <c r="R14" s="4"/>
      <c r="S14" s="121">
        <v>0</v>
      </c>
      <c r="T14" s="8" t="s">
        <v>175</v>
      </c>
    </row>
    <row r="15" spans="1:20" ht="13.5">
      <c r="A15" s="123">
        <f aca="true" t="shared" si="1" ref="A15:A46">A14+F15</f>
        <v>1</v>
      </c>
      <c r="B15" s="230" t="str">
        <f aca="true" t="shared" si="2" ref="B15:B45">IF(F15=0,"",(LOOKUP(F15,男)))</f>
        <v>*</v>
      </c>
      <c r="C15" s="230"/>
      <c r="D15" s="230"/>
      <c r="E15" s="231"/>
      <c r="F15" s="129">
        <v>1</v>
      </c>
      <c r="G15" s="119">
        <v>103</v>
      </c>
      <c r="H15" s="131">
        <v>1</v>
      </c>
      <c r="I15" s="234" t="str">
        <f t="shared" si="0"/>
        <v>*</v>
      </c>
      <c r="J15" s="234"/>
      <c r="K15" s="234"/>
      <c r="L15" s="234"/>
      <c r="M15" s="123">
        <f aca="true" t="shared" si="3" ref="M15:M46">M14+H15</f>
        <v>3</v>
      </c>
      <c r="P15" s="121">
        <v>10</v>
      </c>
      <c r="Q15" s="5" t="s">
        <v>176</v>
      </c>
      <c r="R15" s="4"/>
      <c r="S15" s="121">
        <v>10</v>
      </c>
      <c r="T15" s="8" t="s">
        <v>176</v>
      </c>
    </row>
    <row r="16" spans="1:20" ht="13.5">
      <c r="A16" s="123">
        <f t="shared" si="1"/>
        <v>2</v>
      </c>
      <c r="B16" s="230" t="str">
        <f t="shared" si="2"/>
        <v>*</v>
      </c>
      <c r="C16" s="230"/>
      <c r="D16" s="230"/>
      <c r="E16" s="231"/>
      <c r="F16" s="129">
        <v>1</v>
      </c>
      <c r="G16" s="119">
        <v>102</v>
      </c>
      <c r="H16" s="131">
        <v>3</v>
      </c>
      <c r="I16" s="234" t="str">
        <f t="shared" si="0"/>
        <v>*</v>
      </c>
      <c r="J16" s="234"/>
      <c r="K16" s="234"/>
      <c r="L16" s="234"/>
      <c r="M16" s="123">
        <f t="shared" si="3"/>
        <v>6</v>
      </c>
      <c r="P16" s="121">
        <v>20</v>
      </c>
      <c r="Q16" s="5" t="s">
        <v>177</v>
      </c>
      <c r="R16" s="4"/>
      <c r="S16" s="121">
        <v>20</v>
      </c>
      <c r="T16" s="8" t="s">
        <v>177</v>
      </c>
    </row>
    <row r="17" spans="1:20" ht="13.5">
      <c r="A17" s="123">
        <f t="shared" si="1"/>
        <v>2</v>
      </c>
      <c r="B17" s="230">
        <f t="shared" si="2"/>
      </c>
      <c r="C17" s="230"/>
      <c r="D17" s="230"/>
      <c r="E17" s="231"/>
      <c r="F17" s="129">
        <v>0</v>
      </c>
      <c r="G17" s="119">
        <v>101</v>
      </c>
      <c r="H17" s="131">
        <v>7</v>
      </c>
      <c r="I17" s="234" t="str">
        <f t="shared" si="0"/>
        <v>*</v>
      </c>
      <c r="J17" s="234"/>
      <c r="K17" s="234"/>
      <c r="L17" s="234"/>
      <c r="M17" s="123">
        <f t="shared" si="3"/>
        <v>13</v>
      </c>
      <c r="P17" s="121">
        <v>30</v>
      </c>
      <c r="Q17" s="5" t="s">
        <v>178</v>
      </c>
      <c r="R17" s="4"/>
      <c r="S17" s="121">
        <v>30</v>
      </c>
      <c r="T17" s="8" t="s">
        <v>178</v>
      </c>
    </row>
    <row r="18" spans="1:20" ht="13.5">
      <c r="A18" s="124">
        <f t="shared" si="1"/>
        <v>3</v>
      </c>
      <c r="B18" s="239" t="str">
        <f t="shared" si="2"/>
        <v>*</v>
      </c>
      <c r="C18" s="239"/>
      <c r="D18" s="239"/>
      <c r="E18" s="240"/>
      <c r="F18" s="130">
        <v>1</v>
      </c>
      <c r="G18" s="122">
        <v>100</v>
      </c>
      <c r="H18" s="132">
        <v>6</v>
      </c>
      <c r="I18" s="236" t="str">
        <f t="shared" si="0"/>
        <v>*</v>
      </c>
      <c r="J18" s="237"/>
      <c r="K18" s="237"/>
      <c r="L18" s="237"/>
      <c r="M18" s="124">
        <f t="shared" si="3"/>
        <v>19</v>
      </c>
      <c r="P18" s="121">
        <v>40</v>
      </c>
      <c r="Q18" s="5" t="s">
        <v>179</v>
      </c>
      <c r="R18" s="4"/>
      <c r="S18" s="121">
        <v>40</v>
      </c>
      <c r="T18" s="8" t="s">
        <v>180</v>
      </c>
    </row>
    <row r="19" spans="1:20" ht="13.5">
      <c r="A19" s="125">
        <f t="shared" si="1"/>
        <v>5</v>
      </c>
      <c r="B19" s="230" t="str">
        <f t="shared" si="2"/>
        <v>*</v>
      </c>
      <c r="C19" s="230"/>
      <c r="D19" s="230"/>
      <c r="E19" s="231"/>
      <c r="F19" s="129">
        <v>2</v>
      </c>
      <c r="G19" s="119">
        <v>99</v>
      </c>
      <c r="H19" s="131">
        <v>11</v>
      </c>
      <c r="I19" s="232" t="str">
        <f t="shared" si="0"/>
        <v>**</v>
      </c>
      <c r="J19" s="233"/>
      <c r="K19" s="233"/>
      <c r="L19" s="233"/>
      <c r="M19" s="123">
        <f t="shared" si="3"/>
        <v>30</v>
      </c>
      <c r="P19" s="121">
        <v>50</v>
      </c>
      <c r="Q19" s="5" t="s">
        <v>181</v>
      </c>
      <c r="R19" s="4"/>
      <c r="S19" s="121">
        <v>50</v>
      </c>
      <c r="T19" s="8" t="s">
        <v>182</v>
      </c>
    </row>
    <row r="20" spans="1:20" ht="13.5">
      <c r="A20" s="125">
        <f t="shared" si="1"/>
        <v>10</v>
      </c>
      <c r="B20" s="230" t="str">
        <f t="shared" si="2"/>
        <v>*</v>
      </c>
      <c r="C20" s="230"/>
      <c r="D20" s="230"/>
      <c r="E20" s="231"/>
      <c r="F20" s="129">
        <v>5</v>
      </c>
      <c r="G20" s="119">
        <v>98</v>
      </c>
      <c r="H20" s="131">
        <v>2</v>
      </c>
      <c r="I20" s="235" t="str">
        <f t="shared" si="0"/>
        <v>*</v>
      </c>
      <c r="J20" s="234"/>
      <c r="K20" s="234"/>
      <c r="L20" s="234"/>
      <c r="M20" s="123">
        <f t="shared" si="3"/>
        <v>32</v>
      </c>
      <c r="P20" s="121">
        <v>60</v>
      </c>
      <c r="Q20" s="5" t="s">
        <v>183</v>
      </c>
      <c r="R20" s="4"/>
      <c r="S20" s="121">
        <v>60</v>
      </c>
      <c r="T20" s="8" t="s">
        <v>184</v>
      </c>
    </row>
    <row r="21" spans="1:20" ht="13.5">
      <c r="A21" s="125">
        <f t="shared" si="1"/>
        <v>11</v>
      </c>
      <c r="B21" s="230" t="str">
        <f t="shared" si="2"/>
        <v>*</v>
      </c>
      <c r="C21" s="230"/>
      <c r="D21" s="230"/>
      <c r="E21" s="231"/>
      <c r="F21" s="129">
        <v>1</v>
      </c>
      <c r="G21" s="119">
        <v>97</v>
      </c>
      <c r="H21" s="131">
        <v>17</v>
      </c>
      <c r="I21" s="235" t="str">
        <f t="shared" si="0"/>
        <v>**</v>
      </c>
      <c r="J21" s="234"/>
      <c r="K21" s="234"/>
      <c r="L21" s="234"/>
      <c r="M21" s="123">
        <f t="shared" si="3"/>
        <v>49</v>
      </c>
      <c r="P21" s="121">
        <v>70</v>
      </c>
      <c r="Q21" s="5" t="s">
        <v>185</v>
      </c>
      <c r="R21" s="4"/>
      <c r="S21" s="121">
        <v>70</v>
      </c>
      <c r="T21" s="8" t="s">
        <v>186</v>
      </c>
    </row>
    <row r="22" spans="1:20" ht="13.5">
      <c r="A22" s="125">
        <f t="shared" si="1"/>
        <v>16</v>
      </c>
      <c r="B22" s="230" t="str">
        <f t="shared" si="2"/>
        <v>*</v>
      </c>
      <c r="C22" s="230"/>
      <c r="D22" s="230"/>
      <c r="E22" s="231"/>
      <c r="F22" s="129">
        <v>5</v>
      </c>
      <c r="G22" s="119">
        <v>96</v>
      </c>
      <c r="H22" s="131">
        <v>25</v>
      </c>
      <c r="I22" s="235" t="str">
        <f t="shared" si="0"/>
        <v>***</v>
      </c>
      <c r="J22" s="234"/>
      <c r="K22" s="234"/>
      <c r="L22" s="234"/>
      <c r="M22" s="123">
        <f t="shared" si="3"/>
        <v>74</v>
      </c>
      <c r="P22" s="121">
        <v>80</v>
      </c>
      <c r="Q22" s="5" t="s">
        <v>187</v>
      </c>
      <c r="R22" s="4"/>
      <c r="S22" s="121">
        <v>80</v>
      </c>
      <c r="T22" s="8" t="s">
        <v>187</v>
      </c>
    </row>
    <row r="23" spans="1:20" ht="13.5">
      <c r="A23" s="124">
        <f>A22+F23</f>
        <v>28</v>
      </c>
      <c r="B23" s="239" t="str">
        <f t="shared" si="2"/>
        <v>**</v>
      </c>
      <c r="C23" s="239"/>
      <c r="D23" s="239"/>
      <c r="E23" s="240"/>
      <c r="F23" s="130">
        <v>12</v>
      </c>
      <c r="G23" s="122">
        <v>95</v>
      </c>
      <c r="H23" s="132">
        <v>29</v>
      </c>
      <c r="I23" s="236" t="str">
        <f t="shared" si="0"/>
        <v>***</v>
      </c>
      <c r="J23" s="237"/>
      <c r="K23" s="237"/>
      <c r="L23" s="237"/>
      <c r="M23" s="124">
        <f>M22+H23</f>
        <v>103</v>
      </c>
      <c r="P23" s="121">
        <v>90</v>
      </c>
      <c r="Q23" s="5" t="s">
        <v>188</v>
      </c>
      <c r="R23" s="4"/>
      <c r="S23" s="121">
        <v>90</v>
      </c>
      <c r="T23" s="8" t="s">
        <v>189</v>
      </c>
    </row>
    <row r="24" spans="1:20" ht="13.5">
      <c r="A24" s="125">
        <f t="shared" si="1"/>
        <v>45</v>
      </c>
      <c r="B24" s="230" t="str">
        <f t="shared" si="2"/>
        <v>**</v>
      </c>
      <c r="C24" s="230"/>
      <c r="D24" s="230"/>
      <c r="E24" s="231"/>
      <c r="F24" s="129">
        <v>17</v>
      </c>
      <c r="G24" s="119">
        <v>94</v>
      </c>
      <c r="H24" s="131">
        <v>56</v>
      </c>
      <c r="I24" s="232" t="str">
        <f t="shared" si="0"/>
        <v>****※*</v>
      </c>
      <c r="J24" s="233"/>
      <c r="K24" s="233"/>
      <c r="L24" s="233"/>
      <c r="M24" s="126">
        <f t="shared" si="3"/>
        <v>159</v>
      </c>
      <c r="P24" s="121">
        <v>100</v>
      </c>
      <c r="Q24" s="5" t="s">
        <v>190</v>
      </c>
      <c r="R24" s="4"/>
      <c r="S24" s="121">
        <v>100</v>
      </c>
      <c r="T24" s="8" t="s">
        <v>191</v>
      </c>
    </row>
    <row r="25" spans="1:20" ht="13.5">
      <c r="A25" s="125">
        <f t="shared" si="1"/>
        <v>62</v>
      </c>
      <c r="B25" s="230" t="str">
        <f t="shared" si="2"/>
        <v>**</v>
      </c>
      <c r="C25" s="230"/>
      <c r="D25" s="230"/>
      <c r="E25" s="231"/>
      <c r="F25" s="129">
        <v>17</v>
      </c>
      <c r="G25" s="119">
        <v>93</v>
      </c>
      <c r="H25" s="131">
        <v>40</v>
      </c>
      <c r="I25" s="235" t="str">
        <f t="shared" si="0"/>
        <v>****※</v>
      </c>
      <c r="J25" s="234"/>
      <c r="K25" s="234"/>
      <c r="L25" s="234"/>
      <c r="M25" s="123">
        <f t="shared" si="3"/>
        <v>199</v>
      </c>
      <c r="P25" s="121">
        <v>110</v>
      </c>
      <c r="Q25" s="5" t="s">
        <v>192</v>
      </c>
      <c r="R25" s="4"/>
      <c r="S25" s="121">
        <v>110</v>
      </c>
      <c r="T25" s="8" t="s">
        <v>193</v>
      </c>
    </row>
    <row r="26" spans="1:20" ht="13.5">
      <c r="A26" s="125">
        <f t="shared" si="1"/>
        <v>85</v>
      </c>
      <c r="B26" s="230" t="str">
        <f t="shared" si="2"/>
        <v>***</v>
      </c>
      <c r="C26" s="230"/>
      <c r="D26" s="230"/>
      <c r="E26" s="231"/>
      <c r="F26" s="129">
        <v>23</v>
      </c>
      <c r="G26" s="119">
        <v>92</v>
      </c>
      <c r="H26" s="131">
        <v>44</v>
      </c>
      <c r="I26" s="235" t="str">
        <f t="shared" si="0"/>
        <v>****※</v>
      </c>
      <c r="J26" s="234"/>
      <c r="K26" s="234"/>
      <c r="L26" s="234"/>
      <c r="M26" s="123">
        <f t="shared" si="3"/>
        <v>243</v>
      </c>
      <c r="P26" s="121">
        <v>120</v>
      </c>
      <c r="Q26" s="5" t="s">
        <v>194</v>
      </c>
      <c r="R26" s="4"/>
      <c r="S26" s="121">
        <v>120</v>
      </c>
      <c r="T26" s="8" t="s">
        <v>195</v>
      </c>
    </row>
    <row r="27" spans="1:20" ht="13.5">
      <c r="A27" s="125">
        <f t="shared" si="1"/>
        <v>114</v>
      </c>
      <c r="B27" s="230" t="str">
        <f t="shared" si="2"/>
        <v>***</v>
      </c>
      <c r="C27" s="230"/>
      <c r="D27" s="230"/>
      <c r="E27" s="231"/>
      <c r="F27" s="129">
        <v>29</v>
      </c>
      <c r="G27" s="119">
        <v>91</v>
      </c>
      <c r="H27" s="131">
        <v>59</v>
      </c>
      <c r="I27" s="235" t="str">
        <f t="shared" si="0"/>
        <v>****※*</v>
      </c>
      <c r="J27" s="234"/>
      <c r="K27" s="234"/>
      <c r="L27" s="234"/>
      <c r="M27" s="123">
        <f t="shared" si="3"/>
        <v>302</v>
      </c>
      <c r="P27" s="121">
        <v>130</v>
      </c>
      <c r="Q27" s="5" t="s">
        <v>196</v>
      </c>
      <c r="R27" s="4"/>
      <c r="S27" s="121">
        <v>130</v>
      </c>
      <c r="T27" s="8" t="s">
        <v>196</v>
      </c>
    </row>
    <row r="28" spans="1:20" ht="13.5">
      <c r="A28" s="124">
        <f t="shared" si="1"/>
        <v>146</v>
      </c>
      <c r="B28" s="239" t="str">
        <f t="shared" si="2"/>
        <v>****</v>
      </c>
      <c r="C28" s="239"/>
      <c r="D28" s="239"/>
      <c r="E28" s="240"/>
      <c r="F28" s="130">
        <v>32</v>
      </c>
      <c r="G28" s="122">
        <v>90</v>
      </c>
      <c r="H28" s="132">
        <v>74</v>
      </c>
      <c r="I28" s="236" t="str">
        <f t="shared" si="0"/>
        <v>****※***</v>
      </c>
      <c r="J28" s="237"/>
      <c r="K28" s="237"/>
      <c r="L28" s="237"/>
      <c r="M28" s="124">
        <f t="shared" si="3"/>
        <v>376</v>
      </c>
      <c r="P28" s="121">
        <v>140</v>
      </c>
      <c r="Q28" s="5" t="s">
        <v>197</v>
      </c>
      <c r="R28" s="4"/>
      <c r="S28" s="121">
        <v>140</v>
      </c>
      <c r="T28" s="8" t="s">
        <v>198</v>
      </c>
    </row>
    <row r="29" spans="1:20" ht="13.5">
      <c r="A29" s="125">
        <f t="shared" si="1"/>
        <v>181</v>
      </c>
      <c r="B29" s="230" t="str">
        <f t="shared" si="2"/>
        <v>****</v>
      </c>
      <c r="C29" s="230"/>
      <c r="D29" s="230"/>
      <c r="E29" s="231"/>
      <c r="F29" s="129">
        <v>35</v>
      </c>
      <c r="G29" s="119">
        <v>89</v>
      </c>
      <c r="H29" s="131">
        <v>92</v>
      </c>
      <c r="I29" s="232" t="str">
        <f t="shared" si="0"/>
        <v>****※****※</v>
      </c>
      <c r="J29" s="233"/>
      <c r="K29" s="233"/>
      <c r="L29" s="233"/>
      <c r="M29" s="126">
        <f t="shared" si="3"/>
        <v>468</v>
      </c>
      <c r="P29" s="121">
        <v>150</v>
      </c>
      <c r="Q29" s="5" t="s">
        <v>199</v>
      </c>
      <c r="R29" s="4"/>
      <c r="S29" s="121">
        <v>150</v>
      </c>
      <c r="T29" s="8" t="s">
        <v>200</v>
      </c>
    </row>
    <row r="30" spans="1:20" ht="13.5">
      <c r="A30" s="125">
        <f t="shared" si="1"/>
        <v>229</v>
      </c>
      <c r="B30" s="230" t="str">
        <f t="shared" si="2"/>
        <v>※****</v>
      </c>
      <c r="C30" s="230"/>
      <c r="D30" s="230"/>
      <c r="E30" s="231"/>
      <c r="F30" s="129">
        <v>48</v>
      </c>
      <c r="G30" s="119">
        <v>88</v>
      </c>
      <c r="H30" s="131">
        <v>88</v>
      </c>
      <c r="I30" s="235" t="str">
        <f t="shared" si="0"/>
        <v>****※****</v>
      </c>
      <c r="J30" s="234"/>
      <c r="K30" s="234"/>
      <c r="L30" s="234"/>
      <c r="M30" s="123">
        <f t="shared" si="3"/>
        <v>556</v>
      </c>
      <c r="P30" s="121">
        <v>160</v>
      </c>
      <c r="Q30" s="5" t="s">
        <v>201</v>
      </c>
      <c r="R30" s="4"/>
      <c r="S30" s="121">
        <v>160</v>
      </c>
      <c r="T30" s="8" t="s">
        <v>202</v>
      </c>
    </row>
    <row r="31" spans="1:20" ht="13.5">
      <c r="A31" s="125">
        <f t="shared" si="1"/>
        <v>285</v>
      </c>
      <c r="B31" s="230" t="str">
        <f t="shared" si="2"/>
        <v>*※****</v>
      </c>
      <c r="C31" s="230"/>
      <c r="D31" s="230"/>
      <c r="E31" s="231"/>
      <c r="F31" s="129">
        <v>56</v>
      </c>
      <c r="G31" s="119">
        <v>87</v>
      </c>
      <c r="H31" s="131">
        <v>95</v>
      </c>
      <c r="I31" s="235" t="str">
        <f t="shared" si="0"/>
        <v>****※****※</v>
      </c>
      <c r="J31" s="234"/>
      <c r="K31" s="234"/>
      <c r="L31" s="234"/>
      <c r="M31" s="123">
        <f t="shared" si="3"/>
        <v>651</v>
      </c>
      <c r="P31" s="121">
        <v>170</v>
      </c>
      <c r="Q31" s="5" t="s">
        <v>203</v>
      </c>
      <c r="R31" s="4"/>
      <c r="S31" s="121">
        <v>170</v>
      </c>
      <c r="T31" s="8" t="s">
        <v>204</v>
      </c>
    </row>
    <row r="32" spans="1:20" ht="13.5">
      <c r="A32" s="125">
        <f t="shared" si="1"/>
        <v>344</v>
      </c>
      <c r="B32" s="230" t="str">
        <f t="shared" si="2"/>
        <v>*※****</v>
      </c>
      <c r="C32" s="230"/>
      <c r="D32" s="230"/>
      <c r="E32" s="231"/>
      <c r="F32" s="129">
        <v>59</v>
      </c>
      <c r="G32" s="119">
        <v>86</v>
      </c>
      <c r="H32" s="131">
        <v>126</v>
      </c>
      <c r="I32" s="235" t="str">
        <f t="shared" si="0"/>
        <v>****※****※***</v>
      </c>
      <c r="J32" s="234"/>
      <c r="K32" s="234"/>
      <c r="L32" s="234"/>
      <c r="M32" s="123">
        <f t="shared" si="3"/>
        <v>777</v>
      </c>
      <c r="P32" s="121">
        <v>180</v>
      </c>
      <c r="Q32" s="5" t="s">
        <v>205</v>
      </c>
      <c r="R32" s="4"/>
      <c r="S32" s="121">
        <v>180</v>
      </c>
      <c r="T32" s="8" t="s">
        <v>205</v>
      </c>
    </row>
    <row r="33" spans="1:20" ht="13.5">
      <c r="A33" s="124">
        <f t="shared" si="1"/>
        <v>415</v>
      </c>
      <c r="B33" s="239" t="str">
        <f t="shared" si="2"/>
        <v>***※****</v>
      </c>
      <c r="C33" s="239"/>
      <c r="D33" s="239"/>
      <c r="E33" s="240"/>
      <c r="F33" s="130">
        <v>71</v>
      </c>
      <c r="G33" s="122">
        <v>85</v>
      </c>
      <c r="H33" s="132">
        <v>105</v>
      </c>
      <c r="I33" s="236" t="str">
        <f t="shared" si="0"/>
        <v>****※****※*</v>
      </c>
      <c r="J33" s="237"/>
      <c r="K33" s="237"/>
      <c r="L33" s="237"/>
      <c r="M33" s="124">
        <f t="shared" si="3"/>
        <v>882</v>
      </c>
      <c r="P33" s="121">
        <v>190</v>
      </c>
      <c r="Q33" s="5" t="s">
        <v>206</v>
      </c>
      <c r="R33" s="4"/>
      <c r="S33" s="121">
        <v>190</v>
      </c>
      <c r="T33" s="8" t="s">
        <v>207</v>
      </c>
    </row>
    <row r="34" spans="1:20" ht="13.5">
      <c r="A34" s="125">
        <f t="shared" si="1"/>
        <v>510</v>
      </c>
      <c r="B34" s="230" t="str">
        <f t="shared" si="2"/>
        <v>※****※****</v>
      </c>
      <c r="C34" s="230"/>
      <c r="D34" s="230"/>
      <c r="E34" s="231"/>
      <c r="F34" s="129">
        <v>95</v>
      </c>
      <c r="G34" s="119">
        <v>84</v>
      </c>
      <c r="H34" s="131">
        <v>125</v>
      </c>
      <c r="I34" s="232" t="str">
        <f t="shared" si="0"/>
        <v>****※****※***</v>
      </c>
      <c r="J34" s="233"/>
      <c r="K34" s="233"/>
      <c r="L34" s="233"/>
      <c r="M34" s="126">
        <f t="shared" si="3"/>
        <v>1007</v>
      </c>
      <c r="P34" s="121">
        <v>200</v>
      </c>
      <c r="Q34" s="5" t="s">
        <v>208</v>
      </c>
      <c r="R34" s="4"/>
      <c r="S34" s="121">
        <v>200</v>
      </c>
      <c r="T34" s="8" t="s">
        <v>209</v>
      </c>
    </row>
    <row r="35" spans="1:20" ht="13.5">
      <c r="A35" s="125">
        <f t="shared" si="1"/>
        <v>595</v>
      </c>
      <c r="B35" s="230" t="str">
        <f t="shared" si="2"/>
        <v>****※****</v>
      </c>
      <c r="C35" s="230"/>
      <c r="D35" s="230"/>
      <c r="E35" s="231"/>
      <c r="F35" s="129">
        <v>85</v>
      </c>
      <c r="G35" s="119">
        <v>83</v>
      </c>
      <c r="H35" s="131">
        <v>135</v>
      </c>
      <c r="I35" s="235" t="str">
        <f t="shared" si="0"/>
        <v>****※****※****</v>
      </c>
      <c r="J35" s="234"/>
      <c r="K35" s="234"/>
      <c r="L35" s="234"/>
      <c r="M35" s="123">
        <f t="shared" si="3"/>
        <v>1142</v>
      </c>
      <c r="P35" s="121">
        <v>210</v>
      </c>
      <c r="Q35" s="5" t="s">
        <v>210</v>
      </c>
      <c r="R35" s="4"/>
      <c r="S35" s="121">
        <v>210</v>
      </c>
      <c r="T35" s="8" t="s">
        <v>211</v>
      </c>
    </row>
    <row r="36" spans="1:20" ht="13.5">
      <c r="A36" s="125">
        <f t="shared" si="1"/>
        <v>678</v>
      </c>
      <c r="B36" s="230" t="str">
        <f t="shared" si="2"/>
        <v>****※****</v>
      </c>
      <c r="C36" s="230"/>
      <c r="D36" s="230"/>
      <c r="E36" s="231"/>
      <c r="F36" s="129">
        <v>83</v>
      </c>
      <c r="G36" s="119">
        <v>82</v>
      </c>
      <c r="H36" s="131">
        <v>146</v>
      </c>
      <c r="I36" s="235" t="str">
        <f t="shared" si="0"/>
        <v>****※****※****※</v>
      </c>
      <c r="J36" s="234"/>
      <c r="K36" s="234"/>
      <c r="L36" s="234"/>
      <c r="M36" s="123">
        <f t="shared" si="3"/>
        <v>1288</v>
      </c>
      <c r="P36" s="121">
        <v>220</v>
      </c>
      <c r="Q36" s="5" t="s">
        <v>212</v>
      </c>
      <c r="R36" s="4"/>
      <c r="S36" s="121">
        <v>220</v>
      </c>
      <c r="T36" s="8" t="s">
        <v>213</v>
      </c>
    </row>
    <row r="37" spans="1:20" ht="13.5">
      <c r="A37" s="125">
        <f t="shared" si="1"/>
        <v>791</v>
      </c>
      <c r="B37" s="230" t="str">
        <f t="shared" si="2"/>
        <v>**※****※****</v>
      </c>
      <c r="C37" s="230"/>
      <c r="D37" s="230"/>
      <c r="E37" s="231"/>
      <c r="F37" s="129">
        <v>113</v>
      </c>
      <c r="G37" s="119">
        <v>81</v>
      </c>
      <c r="H37" s="131">
        <v>139</v>
      </c>
      <c r="I37" s="235" t="str">
        <f t="shared" si="0"/>
        <v>****※****※****</v>
      </c>
      <c r="J37" s="234"/>
      <c r="K37" s="234"/>
      <c r="L37" s="234"/>
      <c r="M37" s="123">
        <f t="shared" si="3"/>
        <v>1427</v>
      </c>
      <c r="P37" s="121">
        <v>230</v>
      </c>
      <c r="Q37" s="5" t="s">
        <v>214</v>
      </c>
      <c r="R37" s="4"/>
      <c r="S37" s="121">
        <v>230</v>
      </c>
      <c r="T37" s="8" t="s">
        <v>214</v>
      </c>
    </row>
    <row r="38" spans="1:20" ht="13.5">
      <c r="A38" s="124">
        <f t="shared" si="1"/>
        <v>940</v>
      </c>
      <c r="B38" s="239" t="str">
        <f t="shared" si="2"/>
        <v>※****※****※****</v>
      </c>
      <c r="C38" s="239"/>
      <c r="D38" s="239"/>
      <c r="E38" s="240"/>
      <c r="F38" s="130">
        <v>149</v>
      </c>
      <c r="G38" s="122">
        <v>80</v>
      </c>
      <c r="H38" s="132">
        <v>145</v>
      </c>
      <c r="I38" s="236" t="str">
        <f t="shared" si="0"/>
        <v>****※****※****※</v>
      </c>
      <c r="J38" s="237"/>
      <c r="K38" s="237"/>
      <c r="L38" s="237"/>
      <c r="M38" s="124">
        <f t="shared" si="3"/>
        <v>1572</v>
      </c>
      <c r="P38" s="121">
        <v>240</v>
      </c>
      <c r="Q38" s="5" t="s">
        <v>215</v>
      </c>
      <c r="R38" s="4"/>
      <c r="S38" s="121">
        <v>240</v>
      </c>
      <c r="T38" s="8" t="s">
        <v>216</v>
      </c>
    </row>
    <row r="39" spans="1:20" ht="13.5">
      <c r="A39" s="125">
        <f t="shared" si="1"/>
        <v>1083</v>
      </c>
      <c r="B39" s="230" t="str">
        <f t="shared" si="2"/>
        <v>※****※****※****</v>
      </c>
      <c r="C39" s="230"/>
      <c r="D39" s="230"/>
      <c r="E39" s="231"/>
      <c r="F39" s="129">
        <v>143</v>
      </c>
      <c r="G39" s="119">
        <v>79</v>
      </c>
      <c r="H39" s="131">
        <v>173</v>
      </c>
      <c r="I39" s="232" t="str">
        <f t="shared" si="0"/>
        <v>****※****※****※***</v>
      </c>
      <c r="J39" s="233"/>
      <c r="K39" s="233"/>
      <c r="L39" s="233"/>
      <c r="M39" s="126">
        <f t="shared" si="3"/>
        <v>1745</v>
      </c>
      <c r="P39" s="121">
        <v>250</v>
      </c>
      <c r="Q39" s="5" t="s">
        <v>217</v>
      </c>
      <c r="R39" s="4"/>
      <c r="S39" s="121">
        <v>250</v>
      </c>
      <c r="T39" s="8" t="s">
        <v>218</v>
      </c>
    </row>
    <row r="40" spans="1:20" ht="13.5">
      <c r="A40" s="125">
        <f t="shared" si="1"/>
        <v>1262</v>
      </c>
      <c r="B40" s="230" t="str">
        <f t="shared" si="2"/>
        <v>***※****※****※****</v>
      </c>
      <c r="C40" s="230"/>
      <c r="D40" s="230"/>
      <c r="E40" s="231"/>
      <c r="F40" s="129">
        <v>179</v>
      </c>
      <c r="G40" s="119">
        <v>78</v>
      </c>
      <c r="H40" s="131">
        <v>190</v>
      </c>
      <c r="I40" s="235" t="str">
        <f t="shared" si="0"/>
        <v>****※****※****※****※</v>
      </c>
      <c r="J40" s="234"/>
      <c r="K40" s="234"/>
      <c r="L40" s="234"/>
      <c r="M40" s="123">
        <f t="shared" si="3"/>
        <v>1935</v>
      </c>
      <c r="P40" s="121">
        <v>260</v>
      </c>
      <c r="Q40" s="5" t="s">
        <v>219</v>
      </c>
      <c r="R40" s="4"/>
      <c r="S40" s="121">
        <v>260</v>
      </c>
      <c r="T40" s="8" t="s">
        <v>220</v>
      </c>
    </row>
    <row r="41" spans="1:20" ht="13.5">
      <c r="A41" s="125">
        <f t="shared" si="1"/>
        <v>1440</v>
      </c>
      <c r="B41" s="230" t="str">
        <f t="shared" si="2"/>
        <v>***※****※****※****</v>
      </c>
      <c r="C41" s="230"/>
      <c r="D41" s="230"/>
      <c r="E41" s="231"/>
      <c r="F41" s="129">
        <v>178</v>
      </c>
      <c r="G41" s="119">
        <v>77</v>
      </c>
      <c r="H41" s="131">
        <v>176</v>
      </c>
      <c r="I41" s="235" t="str">
        <f t="shared" si="0"/>
        <v>****※****※****※***</v>
      </c>
      <c r="J41" s="234"/>
      <c r="K41" s="234"/>
      <c r="L41" s="234"/>
      <c r="M41" s="123">
        <f t="shared" si="3"/>
        <v>2111</v>
      </c>
      <c r="P41" s="121">
        <v>270</v>
      </c>
      <c r="Q41" s="5" t="s">
        <v>221</v>
      </c>
      <c r="R41" s="4"/>
      <c r="S41" s="121">
        <v>270</v>
      </c>
      <c r="T41" s="8" t="s">
        <v>222</v>
      </c>
    </row>
    <row r="42" spans="1:20" ht="13.5">
      <c r="A42" s="125">
        <f t="shared" si="1"/>
        <v>1622</v>
      </c>
      <c r="B42" s="230" t="str">
        <f t="shared" si="2"/>
        <v>****※****※****※****</v>
      </c>
      <c r="C42" s="230"/>
      <c r="D42" s="230"/>
      <c r="E42" s="231"/>
      <c r="F42" s="129">
        <v>182</v>
      </c>
      <c r="G42" s="119">
        <v>76</v>
      </c>
      <c r="H42" s="131">
        <v>204</v>
      </c>
      <c r="I42" s="235" t="str">
        <f t="shared" si="0"/>
        <v>****※****※****※****※*</v>
      </c>
      <c r="J42" s="234"/>
      <c r="K42" s="234"/>
      <c r="L42" s="234"/>
      <c r="M42" s="123">
        <f t="shared" si="3"/>
        <v>2315</v>
      </c>
      <c r="P42" s="121">
        <v>280</v>
      </c>
      <c r="Q42" s="5" t="s">
        <v>223</v>
      </c>
      <c r="R42" s="4"/>
      <c r="S42" s="121">
        <v>280</v>
      </c>
      <c r="T42" s="8" t="s">
        <v>223</v>
      </c>
    </row>
    <row r="43" spans="1:20" ht="13.5">
      <c r="A43" s="124">
        <f t="shared" si="1"/>
        <v>1773</v>
      </c>
      <c r="B43" s="239" t="str">
        <f t="shared" si="2"/>
        <v>*※****※****※****</v>
      </c>
      <c r="C43" s="239"/>
      <c r="D43" s="239"/>
      <c r="E43" s="240"/>
      <c r="F43" s="130">
        <v>151</v>
      </c>
      <c r="G43" s="122">
        <v>75</v>
      </c>
      <c r="H43" s="132">
        <v>183</v>
      </c>
      <c r="I43" s="236" t="str">
        <f t="shared" si="0"/>
        <v>****※****※****※****</v>
      </c>
      <c r="J43" s="237"/>
      <c r="K43" s="237"/>
      <c r="L43" s="237"/>
      <c r="M43" s="124">
        <f t="shared" si="3"/>
        <v>2498</v>
      </c>
      <c r="P43" s="121">
        <v>290</v>
      </c>
      <c r="Q43" s="5" t="s">
        <v>224</v>
      </c>
      <c r="R43" s="4"/>
      <c r="S43" s="121">
        <v>290</v>
      </c>
      <c r="T43" s="8" t="s">
        <v>225</v>
      </c>
    </row>
    <row r="44" spans="1:20" ht="13.5">
      <c r="A44" s="125">
        <f t="shared" si="1"/>
        <v>1957</v>
      </c>
      <c r="B44" s="230" t="str">
        <f t="shared" si="2"/>
        <v>****※****※****※****</v>
      </c>
      <c r="C44" s="230"/>
      <c r="D44" s="230"/>
      <c r="E44" s="231"/>
      <c r="F44" s="129">
        <v>184</v>
      </c>
      <c r="G44" s="119">
        <v>74</v>
      </c>
      <c r="H44" s="131">
        <v>141</v>
      </c>
      <c r="I44" s="232" t="str">
        <f t="shared" si="0"/>
        <v>****※****※****※</v>
      </c>
      <c r="J44" s="233"/>
      <c r="K44" s="233"/>
      <c r="L44" s="233"/>
      <c r="M44" s="126">
        <f t="shared" si="3"/>
        <v>2639</v>
      </c>
      <c r="P44" s="121">
        <v>300</v>
      </c>
      <c r="Q44" s="5" t="s">
        <v>226</v>
      </c>
      <c r="R44" s="4"/>
      <c r="S44" s="121">
        <v>300</v>
      </c>
      <c r="T44" s="8" t="s">
        <v>227</v>
      </c>
    </row>
    <row r="45" spans="1:20" ht="13.5">
      <c r="A45" s="125">
        <f t="shared" si="1"/>
        <v>2227</v>
      </c>
      <c r="B45" s="230" t="str">
        <f t="shared" si="2"/>
        <v>***※****※****※****※****※****</v>
      </c>
      <c r="C45" s="230"/>
      <c r="D45" s="230"/>
      <c r="E45" s="231"/>
      <c r="F45" s="129">
        <v>270</v>
      </c>
      <c r="G45" s="119">
        <v>73</v>
      </c>
      <c r="H45" s="131">
        <v>261</v>
      </c>
      <c r="I45" s="235" t="str">
        <f t="shared" si="0"/>
        <v>****※****※****※****※****※**</v>
      </c>
      <c r="J45" s="234"/>
      <c r="K45" s="234"/>
      <c r="L45" s="234"/>
      <c r="M45" s="123">
        <f t="shared" si="3"/>
        <v>2900</v>
      </c>
      <c r="P45" s="121">
        <v>310</v>
      </c>
      <c r="Q45" s="5" t="s">
        <v>228</v>
      </c>
      <c r="R45" s="4"/>
      <c r="S45" s="121">
        <v>310</v>
      </c>
      <c r="T45" s="8" t="s">
        <v>229</v>
      </c>
    </row>
    <row r="46" spans="1:20" ht="13.5">
      <c r="A46" s="125">
        <f t="shared" si="1"/>
        <v>2531</v>
      </c>
      <c r="B46" s="230" t="str">
        <f aca="true" t="shared" si="4" ref="B46:B77">IF(F46=0,"",(LOOKUP(F46,男)))</f>
        <v>*※****※****※****※****※****※****</v>
      </c>
      <c r="C46" s="230"/>
      <c r="D46" s="230"/>
      <c r="E46" s="231"/>
      <c r="F46" s="129">
        <v>304</v>
      </c>
      <c r="G46" s="119">
        <v>72</v>
      </c>
      <c r="H46" s="131">
        <v>280</v>
      </c>
      <c r="I46" s="235" t="str">
        <f>IF(H46=0,"",(LOOKUP(H46,女)))</f>
        <v>****※****※****※****※****※****</v>
      </c>
      <c r="J46" s="234"/>
      <c r="K46" s="234"/>
      <c r="L46" s="234"/>
      <c r="M46" s="123">
        <f t="shared" si="3"/>
        <v>3180</v>
      </c>
      <c r="P46" s="121">
        <v>320</v>
      </c>
      <c r="Q46" s="5" t="s">
        <v>230</v>
      </c>
      <c r="R46" s="4"/>
      <c r="S46" s="121">
        <v>320</v>
      </c>
      <c r="T46" s="8" t="s">
        <v>231</v>
      </c>
    </row>
    <row r="47" spans="1:20" ht="13.5">
      <c r="A47" s="125">
        <f aca="true" t="shared" si="5" ref="A47:A78">A46+F47</f>
        <v>2804</v>
      </c>
      <c r="B47" s="230" t="str">
        <f t="shared" si="4"/>
        <v>***※****※****※****※****※****</v>
      </c>
      <c r="C47" s="230"/>
      <c r="D47" s="230"/>
      <c r="E47" s="231"/>
      <c r="F47" s="129">
        <v>273</v>
      </c>
      <c r="G47" s="119">
        <v>71</v>
      </c>
      <c r="H47" s="131">
        <v>284</v>
      </c>
      <c r="I47" s="235" t="str">
        <f aca="true" t="shared" si="6" ref="I47:I77">IF(H47=0,"",(LOOKUP(H47,女)))</f>
        <v>****※****※****※****※****※****</v>
      </c>
      <c r="J47" s="234"/>
      <c r="K47" s="234"/>
      <c r="L47" s="234"/>
      <c r="M47" s="123">
        <f aca="true" t="shared" si="7" ref="M47:M78">M46+H47</f>
        <v>3464</v>
      </c>
      <c r="P47" s="121">
        <v>330</v>
      </c>
      <c r="Q47" s="5" t="s">
        <v>232</v>
      </c>
      <c r="R47" s="4"/>
      <c r="S47" s="121">
        <v>330</v>
      </c>
      <c r="T47" s="8" t="s">
        <v>232</v>
      </c>
    </row>
    <row r="48" spans="1:20" ht="13.5">
      <c r="A48" s="124">
        <f t="shared" si="5"/>
        <v>3060</v>
      </c>
      <c r="B48" s="239" t="str">
        <f t="shared" si="4"/>
        <v>*※****※****※****※****※****</v>
      </c>
      <c r="C48" s="239"/>
      <c r="D48" s="239"/>
      <c r="E48" s="240"/>
      <c r="F48" s="130">
        <v>256</v>
      </c>
      <c r="G48" s="122">
        <v>70</v>
      </c>
      <c r="H48" s="132">
        <v>256</v>
      </c>
      <c r="I48" s="236" t="str">
        <f t="shared" si="6"/>
        <v>****※****※****※****※****※*</v>
      </c>
      <c r="J48" s="237"/>
      <c r="K48" s="237"/>
      <c r="L48" s="237"/>
      <c r="M48" s="124">
        <f t="shared" si="7"/>
        <v>3720</v>
      </c>
      <c r="P48" s="121">
        <v>340</v>
      </c>
      <c r="Q48" s="5" t="s">
        <v>233</v>
      </c>
      <c r="R48" s="4"/>
      <c r="S48" s="121">
        <v>340</v>
      </c>
      <c r="T48" s="8" t="s">
        <v>234</v>
      </c>
    </row>
    <row r="49" spans="1:20" ht="13.5">
      <c r="A49" s="125">
        <f t="shared" si="5"/>
        <v>3290</v>
      </c>
      <c r="B49" s="230" t="str">
        <f t="shared" si="4"/>
        <v>****※****※****※****※****</v>
      </c>
      <c r="C49" s="230"/>
      <c r="D49" s="230"/>
      <c r="E49" s="231"/>
      <c r="F49" s="129">
        <v>230</v>
      </c>
      <c r="G49" s="119">
        <v>69</v>
      </c>
      <c r="H49" s="131">
        <v>269</v>
      </c>
      <c r="I49" s="232" t="str">
        <f t="shared" si="6"/>
        <v>****※****※****※****※****※**</v>
      </c>
      <c r="J49" s="233"/>
      <c r="K49" s="233"/>
      <c r="L49" s="233"/>
      <c r="M49" s="126">
        <f t="shared" si="7"/>
        <v>3989</v>
      </c>
      <c r="P49" s="121">
        <v>350</v>
      </c>
      <c r="Q49" s="5" t="s">
        <v>235</v>
      </c>
      <c r="R49" s="4"/>
      <c r="S49" s="121">
        <v>350</v>
      </c>
      <c r="T49" s="8" t="s">
        <v>236</v>
      </c>
    </row>
    <row r="50" spans="1:20" ht="13.5">
      <c r="A50" s="125">
        <f t="shared" si="5"/>
        <v>3518</v>
      </c>
      <c r="B50" s="230" t="str">
        <f t="shared" si="4"/>
        <v>***※****※****※****※****</v>
      </c>
      <c r="C50" s="230"/>
      <c r="D50" s="230"/>
      <c r="E50" s="231"/>
      <c r="F50" s="129">
        <v>228</v>
      </c>
      <c r="G50" s="119">
        <v>68</v>
      </c>
      <c r="H50" s="131">
        <v>242</v>
      </c>
      <c r="I50" s="235" t="str">
        <f t="shared" si="6"/>
        <v>****※****※****※****※****※</v>
      </c>
      <c r="J50" s="234"/>
      <c r="K50" s="234"/>
      <c r="L50" s="234"/>
      <c r="M50" s="123">
        <f t="shared" si="7"/>
        <v>4231</v>
      </c>
      <c r="P50" s="121">
        <v>360</v>
      </c>
      <c r="Q50" s="5" t="s">
        <v>237</v>
      </c>
      <c r="R50" s="4"/>
      <c r="S50" s="121">
        <v>360</v>
      </c>
      <c r="T50" s="8" t="s">
        <v>238</v>
      </c>
    </row>
    <row r="51" spans="1:20" ht="13.5">
      <c r="A51" s="125">
        <f t="shared" si="5"/>
        <v>3740</v>
      </c>
      <c r="B51" s="230" t="str">
        <f t="shared" si="4"/>
        <v>***※****※****※****※****</v>
      </c>
      <c r="C51" s="230"/>
      <c r="D51" s="230"/>
      <c r="E51" s="231"/>
      <c r="F51" s="129">
        <v>222</v>
      </c>
      <c r="G51" s="119">
        <v>67</v>
      </c>
      <c r="H51" s="131">
        <v>270</v>
      </c>
      <c r="I51" s="235" t="str">
        <f t="shared" si="6"/>
        <v>****※****※****※****※****※***</v>
      </c>
      <c r="J51" s="234"/>
      <c r="K51" s="234"/>
      <c r="L51" s="234"/>
      <c r="M51" s="123">
        <f t="shared" si="7"/>
        <v>4501</v>
      </c>
      <c r="P51" s="121">
        <v>370</v>
      </c>
      <c r="Q51" s="5" t="s">
        <v>239</v>
      </c>
      <c r="R51" s="4"/>
      <c r="S51" s="121">
        <v>370</v>
      </c>
      <c r="T51" s="8" t="s">
        <v>240</v>
      </c>
    </row>
    <row r="52" spans="1:20" ht="13.5">
      <c r="A52" s="125">
        <f t="shared" si="5"/>
        <v>3944</v>
      </c>
      <c r="B52" s="230" t="str">
        <f t="shared" si="4"/>
        <v>*※****※****※****※****</v>
      </c>
      <c r="C52" s="230"/>
      <c r="D52" s="230"/>
      <c r="E52" s="231"/>
      <c r="F52" s="129">
        <v>204</v>
      </c>
      <c r="G52" s="119">
        <v>66</v>
      </c>
      <c r="H52" s="131">
        <v>184</v>
      </c>
      <c r="I52" s="235" t="str">
        <f t="shared" si="6"/>
        <v>****※****※****※****</v>
      </c>
      <c r="J52" s="234"/>
      <c r="K52" s="234"/>
      <c r="L52" s="234"/>
      <c r="M52" s="123">
        <f t="shared" si="7"/>
        <v>4685</v>
      </c>
      <c r="P52" s="121">
        <v>380</v>
      </c>
      <c r="Q52" s="5" t="s">
        <v>241</v>
      </c>
      <c r="R52" s="4"/>
      <c r="S52" s="121">
        <v>380</v>
      </c>
      <c r="T52" s="8" t="s">
        <v>241</v>
      </c>
    </row>
    <row r="53" spans="1:20" ht="14.25" thickBot="1">
      <c r="A53" s="124">
        <f t="shared" si="5"/>
        <v>4144</v>
      </c>
      <c r="B53" s="239" t="str">
        <f t="shared" si="4"/>
        <v>*※****※****※****※****</v>
      </c>
      <c r="C53" s="239"/>
      <c r="D53" s="239"/>
      <c r="E53" s="240"/>
      <c r="F53" s="130">
        <v>200</v>
      </c>
      <c r="G53" s="122">
        <v>65</v>
      </c>
      <c r="H53" s="132">
        <v>231</v>
      </c>
      <c r="I53" s="236" t="str">
        <f t="shared" si="6"/>
        <v>****※****※****※****※****</v>
      </c>
      <c r="J53" s="237"/>
      <c r="K53" s="237"/>
      <c r="L53" s="237"/>
      <c r="M53" s="124">
        <f t="shared" si="7"/>
        <v>4916</v>
      </c>
      <c r="P53" s="52">
        <v>390</v>
      </c>
      <c r="Q53" s="6" t="s">
        <v>242</v>
      </c>
      <c r="R53" s="4"/>
      <c r="S53" s="52">
        <v>390</v>
      </c>
      <c r="T53" s="9" t="s">
        <v>243</v>
      </c>
    </row>
    <row r="54" spans="1:20" ht="13.5">
      <c r="A54" s="125">
        <f t="shared" si="5"/>
        <v>4328</v>
      </c>
      <c r="B54" s="230" t="str">
        <f t="shared" si="4"/>
        <v>****※****※****※****</v>
      </c>
      <c r="C54" s="230"/>
      <c r="D54" s="230"/>
      <c r="E54" s="231"/>
      <c r="F54" s="129">
        <v>184</v>
      </c>
      <c r="G54" s="119">
        <v>64</v>
      </c>
      <c r="H54" s="131">
        <v>199</v>
      </c>
      <c r="I54" s="232" t="str">
        <f t="shared" si="6"/>
        <v>****※****※****※****※</v>
      </c>
      <c r="J54" s="233"/>
      <c r="K54" s="233"/>
      <c r="L54" s="233"/>
      <c r="M54" s="126">
        <f t="shared" si="7"/>
        <v>5115</v>
      </c>
      <c r="R54" s="4"/>
      <c r="S54" s="4"/>
      <c r="T54" s="4"/>
    </row>
    <row r="55" spans="1:13" ht="13.5">
      <c r="A55" s="125">
        <f t="shared" si="5"/>
        <v>4502</v>
      </c>
      <c r="B55" s="230" t="str">
        <f t="shared" si="4"/>
        <v>***※****※****※****</v>
      </c>
      <c r="C55" s="230"/>
      <c r="D55" s="230"/>
      <c r="E55" s="231"/>
      <c r="F55" s="129">
        <v>174</v>
      </c>
      <c r="G55" s="119">
        <v>63</v>
      </c>
      <c r="H55" s="131">
        <v>178</v>
      </c>
      <c r="I55" s="235" t="str">
        <f t="shared" si="6"/>
        <v>****※****※****※***</v>
      </c>
      <c r="J55" s="234"/>
      <c r="K55" s="234"/>
      <c r="L55" s="234"/>
      <c r="M55" s="123">
        <f t="shared" si="7"/>
        <v>5293</v>
      </c>
    </row>
    <row r="56" spans="1:13" ht="13.5">
      <c r="A56" s="125">
        <f t="shared" si="5"/>
        <v>4696</v>
      </c>
      <c r="B56" s="230" t="str">
        <f t="shared" si="4"/>
        <v>※****※****※****※****</v>
      </c>
      <c r="C56" s="230"/>
      <c r="D56" s="230"/>
      <c r="E56" s="231"/>
      <c r="F56" s="129">
        <v>194</v>
      </c>
      <c r="G56" s="119">
        <v>62</v>
      </c>
      <c r="H56" s="131">
        <v>190</v>
      </c>
      <c r="I56" s="235" t="str">
        <f t="shared" si="6"/>
        <v>****※****※****※****※</v>
      </c>
      <c r="J56" s="234"/>
      <c r="K56" s="234"/>
      <c r="L56" s="234"/>
      <c r="M56" s="123">
        <f t="shared" si="7"/>
        <v>5483</v>
      </c>
    </row>
    <row r="57" spans="1:13" ht="13.5">
      <c r="A57" s="125">
        <f t="shared" si="5"/>
        <v>4896</v>
      </c>
      <c r="B57" s="230" t="str">
        <f t="shared" si="4"/>
        <v>*※****※****※****※****</v>
      </c>
      <c r="C57" s="230"/>
      <c r="D57" s="230"/>
      <c r="E57" s="231"/>
      <c r="F57" s="129">
        <v>200</v>
      </c>
      <c r="G57" s="119">
        <v>61</v>
      </c>
      <c r="H57" s="131">
        <v>205</v>
      </c>
      <c r="I57" s="235" t="str">
        <f t="shared" si="6"/>
        <v>****※****※****※****※*</v>
      </c>
      <c r="J57" s="234"/>
      <c r="K57" s="234"/>
      <c r="L57" s="234"/>
      <c r="M57" s="123">
        <f t="shared" si="7"/>
        <v>5688</v>
      </c>
    </row>
    <row r="58" spans="1:13" ht="13.5">
      <c r="A58" s="124">
        <f t="shared" si="5"/>
        <v>5096</v>
      </c>
      <c r="B58" s="239" t="str">
        <f t="shared" si="4"/>
        <v>*※****※****※****※****</v>
      </c>
      <c r="C58" s="239"/>
      <c r="D58" s="239"/>
      <c r="E58" s="240"/>
      <c r="F58" s="130">
        <v>200</v>
      </c>
      <c r="G58" s="122">
        <v>60</v>
      </c>
      <c r="H58" s="132">
        <v>208</v>
      </c>
      <c r="I58" s="236" t="str">
        <f t="shared" si="6"/>
        <v>****※****※****※****※*</v>
      </c>
      <c r="J58" s="237"/>
      <c r="K58" s="237"/>
      <c r="L58" s="237"/>
      <c r="M58" s="124">
        <f t="shared" si="7"/>
        <v>5896</v>
      </c>
    </row>
    <row r="59" spans="1:13" ht="13.5">
      <c r="A59" s="125">
        <f t="shared" si="5"/>
        <v>5304</v>
      </c>
      <c r="B59" s="230" t="str">
        <f t="shared" si="4"/>
        <v>*※****※****※****※****</v>
      </c>
      <c r="C59" s="230"/>
      <c r="D59" s="230"/>
      <c r="E59" s="231"/>
      <c r="F59" s="129">
        <v>208</v>
      </c>
      <c r="G59" s="119">
        <v>59</v>
      </c>
      <c r="H59" s="131">
        <v>201</v>
      </c>
      <c r="I59" s="232" t="str">
        <f t="shared" si="6"/>
        <v>****※****※****※****※*</v>
      </c>
      <c r="J59" s="233"/>
      <c r="K59" s="233"/>
      <c r="L59" s="233"/>
      <c r="M59" s="126">
        <f t="shared" si="7"/>
        <v>6097</v>
      </c>
    </row>
    <row r="60" spans="1:13" ht="13.5">
      <c r="A60" s="125">
        <f t="shared" si="5"/>
        <v>5528</v>
      </c>
      <c r="B60" s="230" t="str">
        <f t="shared" si="4"/>
        <v>***※****※****※****※****</v>
      </c>
      <c r="C60" s="230"/>
      <c r="D60" s="230"/>
      <c r="E60" s="231"/>
      <c r="F60" s="129">
        <v>224</v>
      </c>
      <c r="G60" s="119">
        <v>58</v>
      </c>
      <c r="H60" s="131">
        <v>208</v>
      </c>
      <c r="I60" s="235" t="str">
        <f t="shared" si="6"/>
        <v>****※****※****※****※*</v>
      </c>
      <c r="J60" s="234"/>
      <c r="K60" s="234"/>
      <c r="L60" s="234"/>
      <c r="M60" s="123">
        <f t="shared" si="7"/>
        <v>6305</v>
      </c>
    </row>
    <row r="61" spans="1:13" ht="13.5">
      <c r="A61" s="125">
        <f t="shared" si="5"/>
        <v>5768</v>
      </c>
      <c r="B61" s="230" t="str">
        <f t="shared" si="4"/>
        <v>※****※****※****※****※****</v>
      </c>
      <c r="C61" s="230"/>
      <c r="D61" s="230"/>
      <c r="E61" s="231"/>
      <c r="F61" s="129">
        <v>240</v>
      </c>
      <c r="G61" s="119">
        <v>57</v>
      </c>
      <c r="H61" s="131">
        <v>225</v>
      </c>
      <c r="I61" s="235" t="str">
        <f t="shared" si="6"/>
        <v>****※****※****※****※***</v>
      </c>
      <c r="J61" s="234"/>
      <c r="K61" s="234"/>
      <c r="L61" s="234"/>
      <c r="M61" s="123">
        <f t="shared" si="7"/>
        <v>6530</v>
      </c>
    </row>
    <row r="62" spans="1:13" ht="13.5">
      <c r="A62" s="125">
        <f t="shared" si="5"/>
        <v>6005</v>
      </c>
      <c r="B62" s="230" t="str">
        <f t="shared" si="4"/>
        <v>****※****※****※****※****</v>
      </c>
      <c r="C62" s="230"/>
      <c r="D62" s="230"/>
      <c r="E62" s="231"/>
      <c r="F62" s="129">
        <v>237</v>
      </c>
      <c r="G62" s="119">
        <v>56</v>
      </c>
      <c r="H62" s="131">
        <v>234</v>
      </c>
      <c r="I62" s="235" t="str">
        <f t="shared" si="6"/>
        <v>****※****※****※****※****</v>
      </c>
      <c r="J62" s="234"/>
      <c r="K62" s="234"/>
      <c r="L62" s="234"/>
      <c r="M62" s="123">
        <f t="shared" si="7"/>
        <v>6764</v>
      </c>
    </row>
    <row r="63" spans="1:13" ht="13.5">
      <c r="A63" s="124">
        <f t="shared" si="5"/>
        <v>6261</v>
      </c>
      <c r="B63" s="239" t="str">
        <f t="shared" si="4"/>
        <v>*※****※****※****※****※****</v>
      </c>
      <c r="C63" s="239"/>
      <c r="D63" s="239"/>
      <c r="E63" s="240"/>
      <c r="F63" s="130">
        <v>256</v>
      </c>
      <c r="G63" s="122">
        <v>55</v>
      </c>
      <c r="H63" s="132">
        <v>241</v>
      </c>
      <c r="I63" s="236" t="str">
        <f t="shared" si="6"/>
        <v>****※****※****※****※****※</v>
      </c>
      <c r="J63" s="237"/>
      <c r="K63" s="237"/>
      <c r="L63" s="237"/>
      <c r="M63" s="124">
        <f t="shared" si="7"/>
        <v>7005</v>
      </c>
    </row>
    <row r="64" spans="1:13" ht="13.5">
      <c r="A64" s="125">
        <f t="shared" si="5"/>
        <v>6447</v>
      </c>
      <c r="B64" s="230" t="str">
        <f t="shared" si="4"/>
        <v>****※****※****※****</v>
      </c>
      <c r="C64" s="230"/>
      <c r="D64" s="230"/>
      <c r="E64" s="231"/>
      <c r="F64" s="129">
        <v>186</v>
      </c>
      <c r="G64" s="119">
        <v>54</v>
      </c>
      <c r="H64" s="131">
        <v>179</v>
      </c>
      <c r="I64" s="232" t="str">
        <f t="shared" si="6"/>
        <v>****※****※****※***</v>
      </c>
      <c r="J64" s="233"/>
      <c r="K64" s="233"/>
      <c r="L64" s="233"/>
      <c r="M64" s="126">
        <f t="shared" si="7"/>
        <v>7184</v>
      </c>
    </row>
    <row r="65" spans="1:13" ht="13.5">
      <c r="A65" s="125">
        <f t="shared" si="5"/>
        <v>6752</v>
      </c>
      <c r="B65" s="230" t="str">
        <f t="shared" si="4"/>
        <v>*※****※****※****※****※****※****</v>
      </c>
      <c r="C65" s="230"/>
      <c r="D65" s="230"/>
      <c r="E65" s="231"/>
      <c r="F65" s="129">
        <v>305</v>
      </c>
      <c r="G65" s="119">
        <v>53</v>
      </c>
      <c r="H65" s="131">
        <v>257</v>
      </c>
      <c r="I65" s="235" t="str">
        <f t="shared" si="6"/>
        <v>****※****※****※****※****※*</v>
      </c>
      <c r="J65" s="234"/>
      <c r="K65" s="234"/>
      <c r="L65" s="234"/>
      <c r="M65" s="123">
        <f t="shared" si="7"/>
        <v>7441</v>
      </c>
    </row>
    <row r="66" spans="1:13" ht="13.5">
      <c r="A66" s="125">
        <f t="shared" si="5"/>
        <v>7076</v>
      </c>
      <c r="B66" s="230" t="str">
        <f t="shared" si="4"/>
        <v>***※****※****※****※****※****※****</v>
      </c>
      <c r="C66" s="230"/>
      <c r="D66" s="230"/>
      <c r="E66" s="231"/>
      <c r="F66" s="129">
        <v>324</v>
      </c>
      <c r="G66" s="119">
        <v>52</v>
      </c>
      <c r="H66" s="131">
        <v>235</v>
      </c>
      <c r="I66" s="235" t="str">
        <f t="shared" si="6"/>
        <v>****※****※****※****※****</v>
      </c>
      <c r="J66" s="234"/>
      <c r="K66" s="234"/>
      <c r="L66" s="234"/>
      <c r="M66" s="123">
        <f t="shared" si="7"/>
        <v>7676</v>
      </c>
    </row>
    <row r="67" spans="1:13" ht="13.5">
      <c r="A67" s="125">
        <f t="shared" si="5"/>
        <v>7363</v>
      </c>
      <c r="B67" s="230" t="str">
        <f t="shared" si="4"/>
        <v>****※****※****※****※****※****</v>
      </c>
      <c r="C67" s="230"/>
      <c r="D67" s="230"/>
      <c r="E67" s="231"/>
      <c r="F67" s="129">
        <v>287</v>
      </c>
      <c r="G67" s="119">
        <v>51</v>
      </c>
      <c r="H67" s="131">
        <v>296</v>
      </c>
      <c r="I67" s="235" t="str">
        <f t="shared" si="6"/>
        <v>****※****※****※****※****※****※</v>
      </c>
      <c r="J67" s="234"/>
      <c r="K67" s="234"/>
      <c r="L67" s="234"/>
      <c r="M67" s="123">
        <f t="shared" si="7"/>
        <v>7972</v>
      </c>
    </row>
    <row r="68" spans="1:13" ht="13.5">
      <c r="A68" s="124">
        <f t="shared" si="5"/>
        <v>7646</v>
      </c>
      <c r="B68" s="239" t="str">
        <f t="shared" si="4"/>
        <v>****※****※****※****※****※****</v>
      </c>
      <c r="C68" s="239"/>
      <c r="D68" s="239"/>
      <c r="E68" s="240"/>
      <c r="F68" s="130">
        <v>283</v>
      </c>
      <c r="G68" s="122">
        <v>50</v>
      </c>
      <c r="H68" s="132">
        <v>285</v>
      </c>
      <c r="I68" s="236" t="str">
        <f t="shared" si="6"/>
        <v>****※****※****※****※****※****</v>
      </c>
      <c r="J68" s="237"/>
      <c r="K68" s="237"/>
      <c r="L68" s="237"/>
      <c r="M68" s="124">
        <f t="shared" si="7"/>
        <v>8257</v>
      </c>
    </row>
    <row r="69" spans="1:13" ht="13.5">
      <c r="A69" s="125">
        <f t="shared" si="5"/>
        <v>7990</v>
      </c>
      <c r="B69" s="230" t="str">
        <f t="shared" si="4"/>
        <v>※****※****※****※****※****※****※****</v>
      </c>
      <c r="C69" s="230"/>
      <c r="D69" s="230"/>
      <c r="E69" s="231"/>
      <c r="F69" s="129">
        <v>344</v>
      </c>
      <c r="G69" s="119">
        <v>49</v>
      </c>
      <c r="H69" s="131">
        <v>312</v>
      </c>
      <c r="I69" s="232" t="str">
        <f t="shared" si="6"/>
        <v>****※****※****※****※****※****※**</v>
      </c>
      <c r="J69" s="233"/>
      <c r="K69" s="233"/>
      <c r="L69" s="233"/>
      <c r="M69" s="126">
        <f t="shared" si="7"/>
        <v>8569</v>
      </c>
    </row>
    <row r="70" spans="1:13" ht="13.5">
      <c r="A70" s="125">
        <f t="shared" si="5"/>
        <v>8358</v>
      </c>
      <c r="B70" s="230" t="str">
        <f t="shared" si="4"/>
        <v>**※****※****※****※****※****※****※****</v>
      </c>
      <c r="C70" s="230"/>
      <c r="D70" s="230"/>
      <c r="E70" s="231"/>
      <c r="F70" s="129">
        <v>368</v>
      </c>
      <c r="G70" s="119">
        <v>48</v>
      </c>
      <c r="H70" s="131">
        <v>325</v>
      </c>
      <c r="I70" s="235" t="str">
        <f t="shared" si="6"/>
        <v>****※****※****※****※****※****※***</v>
      </c>
      <c r="J70" s="234"/>
      <c r="K70" s="234"/>
      <c r="L70" s="234"/>
      <c r="M70" s="123">
        <f t="shared" si="7"/>
        <v>8894</v>
      </c>
    </row>
    <row r="71" spans="1:13" ht="13.5">
      <c r="A71" s="125">
        <f t="shared" si="5"/>
        <v>8731</v>
      </c>
      <c r="B71" s="230" t="str">
        <f t="shared" si="4"/>
        <v>***※****※****※****※****※****※****※****</v>
      </c>
      <c r="C71" s="230"/>
      <c r="D71" s="230"/>
      <c r="E71" s="231"/>
      <c r="F71" s="129">
        <v>373</v>
      </c>
      <c r="G71" s="119">
        <v>47</v>
      </c>
      <c r="H71" s="131">
        <v>355</v>
      </c>
      <c r="I71" s="235" t="str">
        <f t="shared" si="6"/>
        <v>****※****※****※****※****※****※****※*</v>
      </c>
      <c r="J71" s="234"/>
      <c r="K71" s="234"/>
      <c r="L71" s="234"/>
      <c r="M71" s="123">
        <f t="shared" si="7"/>
        <v>9249</v>
      </c>
    </row>
    <row r="72" spans="1:13" ht="13.5">
      <c r="A72" s="125">
        <f t="shared" si="5"/>
        <v>9131</v>
      </c>
      <c r="B72" s="230" t="str">
        <f t="shared" si="4"/>
        <v>※****※****※****※****※****※****※****※****</v>
      </c>
      <c r="C72" s="230"/>
      <c r="D72" s="230"/>
      <c r="E72" s="231"/>
      <c r="F72" s="129">
        <v>400</v>
      </c>
      <c r="G72" s="119">
        <v>46</v>
      </c>
      <c r="H72" s="131">
        <v>357</v>
      </c>
      <c r="I72" s="235" t="str">
        <f t="shared" si="6"/>
        <v>****※****※****※****※****※****※****※*</v>
      </c>
      <c r="J72" s="234"/>
      <c r="K72" s="234"/>
      <c r="L72" s="234"/>
      <c r="M72" s="123">
        <f t="shared" si="7"/>
        <v>9606</v>
      </c>
    </row>
    <row r="73" spans="1:13" ht="13.5">
      <c r="A73" s="124">
        <f t="shared" si="5"/>
        <v>9506</v>
      </c>
      <c r="B73" s="239" t="str">
        <f t="shared" si="4"/>
        <v>***※****※****※****※****※****※****※****</v>
      </c>
      <c r="C73" s="239"/>
      <c r="D73" s="239"/>
      <c r="E73" s="240"/>
      <c r="F73" s="130">
        <v>375</v>
      </c>
      <c r="G73" s="122">
        <v>45</v>
      </c>
      <c r="H73" s="132">
        <v>334</v>
      </c>
      <c r="I73" s="236" t="str">
        <f t="shared" si="6"/>
        <v>****※****※****※****※****※****※****</v>
      </c>
      <c r="J73" s="237"/>
      <c r="K73" s="237"/>
      <c r="L73" s="237"/>
      <c r="M73" s="124">
        <f t="shared" si="7"/>
        <v>9940</v>
      </c>
    </row>
    <row r="74" spans="1:13" ht="13.5">
      <c r="A74" s="125">
        <f t="shared" si="5"/>
        <v>9810</v>
      </c>
      <c r="B74" s="230" t="str">
        <f t="shared" si="4"/>
        <v>*※****※****※****※****※****※****</v>
      </c>
      <c r="C74" s="230"/>
      <c r="D74" s="230"/>
      <c r="E74" s="231"/>
      <c r="F74" s="129">
        <v>304</v>
      </c>
      <c r="G74" s="119">
        <v>44</v>
      </c>
      <c r="H74" s="131">
        <v>296</v>
      </c>
      <c r="I74" s="232" t="str">
        <f t="shared" si="6"/>
        <v>****※****※****※****※****※****※</v>
      </c>
      <c r="J74" s="233"/>
      <c r="K74" s="233"/>
      <c r="L74" s="233"/>
      <c r="M74" s="126">
        <f t="shared" si="7"/>
        <v>10236</v>
      </c>
    </row>
    <row r="75" spans="1:13" ht="13.5">
      <c r="A75" s="125">
        <f t="shared" si="5"/>
        <v>10135</v>
      </c>
      <c r="B75" s="230" t="str">
        <f t="shared" si="4"/>
        <v>***※****※****※****※****※****※****</v>
      </c>
      <c r="C75" s="230"/>
      <c r="D75" s="230"/>
      <c r="E75" s="231"/>
      <c r="F75" s="129">
        <v>325</v>
      </c>
      <c r="G75" s="119">
        <v>43</v>
      </c>
      <c r="H75" s="131">
        <v>314</v>
      </c>
      <c r="I75" s="235" t="str">
        <f t="shared" si="6"/>
        <v>****※****※****※****※****※****※**</v>
      </c>
      <c r="J75" s="234"/>
      <c r="K75" s="234"/>
      <c r="L75" s="234"/>
      <c r="M75" s="123">
        <f t="shared" si="7"/>
        <v>10550</v>
      </c>
    </row>
    <row r="76" spans="1:13" ht="13.5">
      <c r="A76" s="125">
        <f t="shared" si="5"/>
        <v>10454</v>
      </c>
      <c r="B76" s="230" t="str">
        <f t="shared" si="4"/>
        <v>**※****※****※****※****※****※****</v>
      </c>
      <c r="C76" s="230"/>
      <c r="D76" s="230"/>
      <c r="E76" s="231"/>
      <c r="F76" s="129">
        <v>319</v>
      </c>
      <c r="G76" s="119">
        <v>42</v>
      </c>
      <c r="H76" s="131">
        <v>313</v>
      </c>
      <c r="I76" s="235" t="str">
        <f t="shared" si="6"/>
        <v>****※****※****※****※****※****※**</v>
      </c>
      <c r="J76" s="234"/>
      <c r="K76" s="234"/>
      <c r="L76" s="234"/>
      <c r="M76" s="123">
        <f t="shared" si="7"/>
        <v>10863</v>
      </c>
    </row>
    <row r="77" spans="1:13" ht="13.5">
      <c r="A77" s="125">
        <f t="shared" si="5"/>
        <v>10772</v>
      </c>
      <c r="B77" s="230" t="str">
        <f t="shared" si="4"/>
        <v>**※****※****※****※****※****※****</v>
      </c>
      <c r="C77" s="230"/>
      <c r="D77" s="230"/>
      <c r="E77" s="231"/>
      <c r="F77" s="129">
        <v>318</v>
      </c>
      <c r="G77" s="119">
        <v>41</v>
      </c>
      <c r="H77" s="131">
        <v>309</v>
      </c>
      <c r="I77" s="235" t="str">
        <f t="shared" si="6"/>
        <v>****※****※****※****※****※****※*</v>
      </c>
      <c r="J77" s="234"/>
      <c r="K77" s="234"/>
      <c r="L77" s="234"/>
      <c r="M77" s="123">
        <f t="shared" si="7"/>
        <v>11172</v>
      </c>
    </row>
    <row r="78" spans="1:13" ht="13.5">
      <c r="A78" s="124">
        <f t="shared" si="5"/>
        <v>11121</v>
      </c>
      <c r="B78" s="239" t="str">
        <f aca="true" t="shared" si="8" ref="B78:B109">IF(F78=0,"",(LOOKUP(F78,男)))</f>
        <v>※****※****※****※****※****※****※****</v>
      </c>
      <c r="C78" s="239"/>
      <c r="D78" s="239"/>
      <c r="E78" s="240"/>
      <c r="F78" s="130">
        <v>349</v>
      </c>
      <c r="G78" s="122">
        <v>40</v>
      </c>
      <c r="H78" s="132">
        <v>296</v>
      </c>
      <c r="I78" s="236" t="str">
        <f aca="true" t="shared" si="9" ref="I78:I109">IF(H78=0,"",(LOOKUP(H78,女)))</f>
        <v>****※****※****※****※****※****※</v>
      </c>
      <c r="J78" s="237"/>
      <c r="K78" s="237"/>
      <c r="L78" s="237"/>
      <c r="M78" s="124">
        <f t="shared" si="7"/>
        <v>11468</v>
      </c>
    </row>
    <row r="79" spans="1:13" ht="13.5">
      <c r="A79" s="125">
        <f aca="true" t="shared" si="10" ref="A79:A110">A78+F79</f>
        <v>11463</v>
      </c>
      <c r="B79" s="230" t="str">
        <f t="shared" si="8"/>
        <v>※****※****※****※****※****※****※****</v>
      </c>
      <c r="C79" s="230"/>
      <c r="D79" s="230"/>
      <c r="E79" s="231"/>
      <c r="F79" s="129">
        <v>342</v>
      </c>
      <c r="G79" s="119">
        <v>39</v>
      </c>
      <c r="H79" s="131">
        <v>299</v>
      </c>
      <c r="I79" s="232" t="str">
        <f t="shared" si="9"/>
        <v>****※****※****※****※****※****※</v>
      </c>
      <c r="J79" s="233"/>
      <c r="K79" s="233"/>
      <c r="L79" s="233"/>
      <c r="M79" s="126">
        <f aca="true" t="shared" si="11" ref="M79:M110">M78+H79</f>
        <v>11767</v>
      </c>
    </row>
    <row r="80" spans="1:13" ht="13.5">
      <c r="A80" s="125">
        <f t="shared" si="10"/>
        <v>11811</v>
      </c>
      <c r="B80" s="230" t="str">
        <f t="shared" si="8"/>
        <v>※****※****※****※****※****※****※****</v>
      </c>
      <c r="C80" s="230"/>
      <c r="D80" s="230"/>
      <c r="E80" s="231"/>
      <c r="F80" s="129">
        <v>348</v>
      </c>
      <c r="G80" s="119">
        <v>38</v>
      </c>
      <c r="H80" s="131">
        <v>279</v>
      </c>
      <c r="I80" s="235" t="str">
        <f t="shared" si="9"/>
        <v>****※****※****※****※****※***</v>
      </c>
      <c r="J80" s="234"/>
      <c r="K80" s="234"/>
      <c r="L80" s="234"/>
      <c r="M80" s="123">
        <f t="shared" si="11"/>
        <v>12046</v>
      </c>
    </row>
    <row r="81" spans="1:13" ht="13.5">
      <c r="A81" s="125">
        <f t="shared" si="10"/>
        <v>12134</v>
      </c>
      <c r="B81" s="230" t="str">
        <f t="shared" si="8"/>
        <v>***※****※****※****※****※****※****</v>
      </c>
      <c r="C81" s="230"/>
      <c r="D81" s="230"/>
      <c r="E81" s="231"/>
      <c r="F81" s="129">
        <v>323</v>
      </c>
      <c r="G81" s="119">
        <v>37</v>
      </c>
      <c r="H81" s="131">
        <v>291</v>
      </c>
      <c r="I81" s="235" t="str">
        <f t="shared" si="9"/>
        <v>****※****※****※****※****※****※</v>
      </c>
      <c r="J81" s="234"/>
      <c r="K81" s="234"/>
      <c r="L81" s="234"/>
      <c r="M81" s="123">
        <f t="shared" si="11"/>
        <v>12337</v>
      </c>
    </row>
    <row r="82" spans="1:13" ht="13.5">
      <c r="A82" s="125">
        <f t="shared" si="10"/>
        <v>12449</v>
      </c>
      <c r="B82" s="230" t="str">
        <f t="shared" si="8"/>
        <v>**※****※****※****※****※****※****</v>
      </c>
      <c r="C82" s="230"/>
      <c r="D82" s="230"/>
      <c r="E82" s="231"/>
      <c r="F82" s="129">
        <v>315</v>
      </c>
      <c r="G82" s="119">
        <v>36</v>
      </c>
      <c r="H82" s="131">
        <v>279</v>
      </c>
      <c r="I82" s="235" t="str">
        <f t="shared" si="9"/>
        <v>****※****※****※****※****※***</v>
      </c>
      <c r="J82" s="234"/>
      <c r="K82" s="234"/>
      <c r="L82" s="234"/>
      <c r="M82" s="123">
        <f t="shared" si="11"/>
        <v>12616</v>
      </c>
    </row>
    <row r="83" spans="1:13" ht="13.5">
      <c r="A83" s="124">
        <f t="shared" si="10"/>
        <v>12759</v>
      </c>
      <c r="B83" s="239" t="str">
        <f t="shared" si="8"/>
        <v>**※****※****※****※****※****※****</v>
      </c>
      <c r="C83" s="239"/>
      <c r="D83" s="239"/>
      <c r="E83" s="240"/>
      <c r="F83" s="130">
        <v>310</v>
      </c>
      <c r="G83" s="122">
        <v>35</v>
      </c>
      <c r="H83" s="132">
        <v>282</v>
      </c>
      <c r="I83" s="236" t="str">
        <f t="shared" si="9"/>
        <v>****※****※****※****※****※****</v>
      </c>
      <c r="J83" s="237"/>
      <c r="K83" s="237"/>
      <c r="L83" s="237"/>
      <c r="M83" s="124">
        <f t="shared" si="11"/>
        <v>12898</v>
      </c>
    </row>
    <row r="84" spans="1:13" ht="13.5">
      <c r="A84" s="125">
        <f t="shared" si="10"/>
        <v>13039</v>
      </c>
      <c r="B84" s="230" t="str">
        <f t="shared" si="8"/>
        <v>****※****※****※****※****※****</v>
      </c>
      <c r="C84" s="230"/>
      <c r="D84" s="230"/>
      <c r="E84" s="231"/>
      <c r="F84" s="129">
        <v>280</v>
      </c>
      <c r="G84" s="119">
        <v>34</v>
      </c>
      <c r="H84" s="131">
        <v>268</v>
      </c>
      <c r="I84" s="232" t="str">
        <f t="shared" si="9"/>
        <v>****※****※****※****※****※**</v>
      </c>
      <c r="J84" s="233"/>
      <c r="K84" s="233"/>
      <c r="L84" s="233"/>
      <c r="M84" s="126">
        <f t="shared" si="11"/>
        <v>13166</v>
      </c>
    </row>
    <row r="85" spans="1:13" ht="13.5">
      <c r="A85" s="125">
        <f t="shared" si="10"/>
        <v>13347</v>
      </c>
      <c r="B85" s="230" t="str">
        <f t="shared" si="8"/>
        <v>*※****※****※****※****※****※****</v>
      </c>
      <c r="C85" s="230"/>
      <c r="D85" s="230"/>
      <c r="E85" s="231"/>
      <c r="F85" s="129">
        <v>308</v>
      </c>
      <c r="G85" s="119">
        <v>33</v>
      </c>
      <c r="H85" s="131">
        <v>295</v>
      </c>
      <c r="I85" s="235" t="str">
        <f t="shared" si="9"/>
        <v>****※****※****※****※****※****※</v>
      </c>
      <c r="J85" s="234"/>
      <c r="K85" s="234"/>
      <c r="L85" s="234"/>
      <c r="M85" s="123">
        <f t="shared" si="11"/>
        <v>13461</v>
      </c>
    </row>
    <row r="86" spans="1:13" ht="13.5">
      <c r="A86" s="125">
        <f t="shared" si="10"/>
        <v>13653</v>
      </c>
      <c r="B86" s="230" t="str">
        <f t="shared" si="8"/>
        <v>*※****※****※****※****※****※****</v>
      </c>
      <c r="C86" s="230"/>
      <c r="D86" s="230"/>
      <c r="E86" s="231"/>
      <c r="F86" s="129">
        <v>306</v>
      </c>
      <c r="G86" s="119">
        <v>32</v>
      </c>
      <c r="H86" s="131">
        <v>250</v>
      </c>
      <c r="I86" s="235" t="str">
        <f t="shared" si="9"/>
        <v>****※****※****※****※****※*</v>
      </c>
      <c r="J86" s="234"/>
      <c r="K86" s="234"/>
      <c r="L86" s="234"/>
      <c r="M86" s="123">
        <f t="shared" si="11"/>
        <v>13711</v>
      </c>
    </row>
    <row r="87" spans="1:13" ht="13.5">
      <c r="A87" s="125">
        <f t="shared" si="10"/>
        <v>13960</v>
      </c>
      <c r="B87" s="230" t="str">
        <f t="shared" si="8"/>
        <v>*※****※****※****※****※****※****</v>
      </c>
      <c r="C87" s="230"/>
      <c r="D87" s="230"/>
      <c r="E87" s="231"/>
      <c r="F87" s="129">
        <v>307</v>
      </c>
      <c r="G87" s="119">
        <v>31</v>
      </c>
      <c r="H87" s="131">
        <v>280</v>
      </c>
      <c r="I87" s="235" t="str">
        <f t="shared" si="9"/>
        <v>****※****※****※****※****※****</v>
      </c>
      <c r="J87" s="234"/>
      <c r="K87" s="234"/>
      <c r="L87" s="234"/>
      <c r="M87" s="123">
        <f t="shared" si="11"/>
        <v>13991</v>
      </c>
    </row>
    <row r="88" spans="1:13" ht="13.5">
      <c r="A88" s="124">
        <f t="shared" si="10"/>
        <v>14230</v>
      </c>
      <c r="B88" s="239" t="str">
        <f t="shared" si="8"/>
        <v>***※****※****※****※****※****</v>
      </c>
      <c r="C88" s="239"/>
      <c r="D88" s="239"/>
      <c r="E88" s="240"/>
      <c r="F88" s="130">
        <v>270</v>
      </c>
      <c r="G88" s="122">
        <v>30</v>
      </c>
      <c r="H88" s="132">
        <v>254</v>
      </c>
      <c r="I88" s="236" t="str">
        <f t="shared" si="9"/>
        <v>****※****※****※****※****※*</v>
      </c>
      <c r="J88" s="237"/>
      <c r="K88" s="237"/>
      <c r="L88" s="237"/>
      <c r="M88" s="124">
        <f t="shared" si="11"/>
        <v>14245</v>
      </c>
    </row>
    <row r="89" spans="1:13" ht="13.5">
      <c r="A89" s="125">
        <f t="shared" si="10"/>
        <v>14538</v>
      </c>
      <c r="B89" s="230" t="str">
        <f t="shared" si="8"/>
        <v>*※****※****※****※****※****※****</v>
      </c>
      <c r="C89" s="230"/>
      <c r="D89" s="230"/>
      <c r="E89" s="231"/>
      <c r="F89" s="129">
        <v>308</v>
      </c>
      <c r="G89" s="119">
        <v>29</v>
      </c>
      <c r="H89" s="131">
        <v>233</v>
      </c>
      <c r="I89" s="232" t="str">
        <f t="shared" si="9"/>
        <v>****※****※****※****※****</v>
      </c>
      <c r="J89" s="233"/>
      <c r="K89" s="233"/>
      <c r="L89" s="233"/>
      <c r="M89" s="126">
        <f t="shared" si="11"/>
        <v>14478</v>
      </c>
    </row>
    <row r="90" spans="1:13" ht="13.5">
      <c r="A90" s="125">
        <f t="shared" si="10"/>
        <v>14777</v>
      </c>
      <c r="B90" s="230" t="str">
        <f t="shared" si="8"/>
        <v>****※****※****※****※****</v>
      </c>
      <c r="C90" s="230"/>
      <c r="D90" s="230"/>
      <c r="E90" s="231"/>
      <c r="F90" s="129">
        <v>239</v>
      </c>
      <c r="G90" s="119">
        <v>28</v>
      </c>
      <c r="H90" s="131">
        <v>210</v>
      </c>
      <c r="I90" s="235" t="str">
        <f t="shared" si="9"/>
        <v>****※****※****※****※**</v>
      </c>
      <c r="J90" s="234"/>
      <c r="K90" s="234"/>
      <c r="L90" s="234"/>
      <c r="M90" s="123">
        <f t="shared" si="11"/>
        <v>14688</v>
      </c>
    </row>
    <row r="91" spans="1:13" ht="13.5">
      <c r="A91" s="125">
        <f t="shared" si="10"/>
        <v>15015</v>
      </c>
      <c r="B91" s="230" t="str">
        <f t="shared" si="8"/>
        <v>****※****※****※****※****</v>
      </c>
      <c r="C91" s="230"/>
      <c r="D91" s="230"/>
      <c r="E91" s="231"/>
      <c r="F91" s="129">
        <v>238</v>
      </c>
      <c r="G91" s="119">
        <v>27</v>
      </c>
      <c r="H91" s="131">
        <v>233</v>
      </c>
      <c r="I91" s="235" t="str">
        <f t="shared" si="9"/>
        <v>****※****※****※****※****</v>
      </c>
      <c r="J91" s="234"/>
      <c r="K91" s="234"/>
      <c r="L91" s="234"/>
      <c r="M91" s="123">
        <f t="shared" si="11"/>
        <v>14921</v>
      </c>
    </row>
    <row r="92" spans="1:13" ht="13.5">
      <c r="A92" s="125">
        <f t="shared" si="10"/>
        <v>15289</v>
      </c>
      <c r="B92" s="230" t="str">
        <f t="shared" si="8"/>
        <v>***※****※****※****※****※****</v>
      </c>
      <c r="C92" s="230"/>
      <c r="D92" s="230"/>
      <c r="E92" s="231"/>
      <c r="F92" s="129">
        <v>274</v>
      </c>
      <c r="G92" s="119">
        <v>26</v>
      </c>
      <c r="H92" s="131">
        <v>225</v>
      </c>
      <c r="I92" s="235" t="str">
        <f t="shared" si="9"/>
        <v>****※****※****※****※***</v>
      </c>
      <c r="J92" s="234"/>
      <c r="K92" s="234"/>
      <c r="L92" s="234"/>
      <c r="M92" s="123">
        <f t="shared" si="11"/>
        <v>15146</v>
      </c>
    </row>
    <row r="93" spans="1:13" ht="13.5">
      <c r="A93" s="124">
        <f t="shared" si="10"/>
        <v>15543</v>
      </c>
      <c r="B93" s="239" t="str">
        <f t="shared" si="8"/>
        <v>*※****※****※****※****※****</v>
      </c>
      <c r="C93" s="239"/>
      <c r="D93" s="239"/>
      <c r="E93" s="240"/>
      <c r="F93" s="130">
        <v>254</v>
      </c>
      <c r="G93" s="122">
        <v>25</v>
      </c>
      <c r="H93" s="132">
        <v>214</v>
      </c>
      <c r="I93" s="236" t="str">
        <f t="shared" si="9"/>
        <v>****※****※****※****※**</v>
      </c>
      <c r="J93" s="237"/>
      <c r="K93" s="237"/>
      <c r="L93" s="237"/>
      <c r="M93" s="124">
        <f t="shared" si="11"/>
        <v>15360</v>
      </c>
    </row>
    <row r="94" spans="1:13" ht="13.5">
      <c r="A94" s="125">
        <f t="shared" si="10"/>
        <v>15788</v>
      </c>
      <c r="B94" s="230" t="str">
        <f t="shared" si="8"/>
        <v>※****※****※****※****※****</v>
      </c>
      <c r="C94" s="230"/>
      <c r="D94" s="230"/>
      <c r="E94" s="231"/>
      <c r="F94" s="129">
        <v>245</v>
      </c>
      <c r="G94" s="119">
        <v>24</v>
      </c>
      <c r="H94" s="131">
        <v>190</v>
      </c>
      <c r="I94" s="232" t="str">
        <f t="shared" si="9"/>
        <v>****※****※****※****※</v>
      </c>
      <c r="J94" s="233"/>
      <c r="K94" s="233"/>
      <c r="L94" s="233"/>
      <c r="M94" s="126">
        <f t="shared" si="11"/>
        <v>15550</v>
      </c>
    </row>
    <row r="95" spans="1:13" ht="13.5">
      <c r="A95" s="125">
        <f t="shared" si="10"/>
        <v>16044</v>
      </c>
      <c r="B95" s="230" t="str">
        <f t="shared" si="8"/>
        <v>*※****※****※****※****※****</v>
      </c>
      <c r="C95" s="230"/>
      <c r="D95" s="230"/>
      <c r="E95" s="231"/>
      <c r="F95" s="129">
        <v>256</v>
      </c>
      <c r="G95" s="119">
        <v>23</v>
      </c>
      <c r="H95" s="131">
        <v>220</v>
      </c>
      <c r="I95" s="235" t="str">
        <f t="shared" si="9"/>
        <v>****※****※****※****※***</v>
      </c>
      <c r="J95" s="234"/>
      <c r="K95" s="234"/>
      <c r="L95" s="234"/>
      <c r="M95" s="123">
        <f t="shared" si="11"/>
        <v>15770</v>
      </c>
    </row>
    <row r="96" spans="1:13" ht="13.5">
      <c r="A96" s="125">
        <f t="shared" si="10"/>
        <v>16262</v>
      </c>
      <c r="B96" s="230" t="str">
        <f t="shared" si="8"/>
        <v>**※****※****※****※****</v>
      </c>
      <c r="C96" s="230"/>
      <c r="D96" s="230"/>
      <c r="E96" s="231"/>
      <c r="F96" s="129">
        <v>218</v>
      </c>
      <c r="G96" s="119">
        <v>22</v>
      </c>
      <c r="H96" s="131">
        <v>231</v>
      </c>
      <c r="I96" s="235" t="str">
        <f t="shared" si="9"/>
        <v>****※****※****※****※****</v>
      </c>
      <c r="J96" s="234"/>
      <c r="K96" s="234"/>
      <c r="L96" s="234"/>
      <c r="M96" s="123">
        <f t="shared" si="11"/>
        <v>16001</v>
      </c>
    </row>
    <row r="97" spans="1:13" ht="13.5">
      <c r="A97" s="125">
        <f t="shared" si="10"/>
        <v>16524</v>
      </c>
      <c r="B97" s="230" t="str">
        <f t="shared" si="8"/>
        <v>**※****※****※****※****※****</v>
      </c>
      <c r="C97" s="230"/>
      <c r="D97" s="230"/>
      <c r="E97" s="231"/>
      <c r="F97" s="129">
        <v>262</v>
      </c>
      <c r="G97" s="119">
        <v>21</v>
      </c>
      <c r="H97" s="131">
        <v>231</v>
      </c>
      <c r="I97" s="235" t="str">
        <f t="shared" si="9"/>
        <v>****※****※****※****※****</v>
      </c>
      <c r="J97" s="234"/>
      <c r="K97" s="234"/>
      <c r="L97" s="234"/>
      <c r="M97" s="123">
        <f t="shared" si="11"/>
        <v>16232</v>
      </c>
    </row>
    <row r="98" spans="1:13" ht="13.5">
      <c r="A98" s="124">
        <f t="shared" si="10"/>
        <v>16780</v>
      </c>
      <c r="B98" s="239" t="str">
        <f t="shared" si="8"/>
        <v>*※****※****※****※****※****</v>
      </c>
      <c r="C98" s="239"/>
      <c r="D98" s="239"/>
      <c r="E98" s="240"/>
      <c r="F98" s="130">
        <v>256</v>
      </c>
      <c r="G98" s="122">
        <v>20</v>
      </c>
      <c r="H98" s="132">
        <v>198</v>
      </c>
      <c r="I98" s="236" t="str">
        <f t="shared" si="9"/>
        <v>****※****※****※****※</v>
      </c>
      <c r="J98" s="237"/>
      <c r="K98" s="237"/>
      <c r="L98" s="237"/>
      <c r="M98" s="124">
        <f t="shared" si="11"/>
        <v>16430</v>
      </c>
    </row>
    <row r="99" spans="1:13" ht="13.5">
      <c r="A99" s="125">
        <f t="shared" si="10"/>
        <v>17028</v>
      </c>
      <c r="B99" s="230" t="str">
        <f t="shared" si="8"/>
        <v>※****※****※****※****※****</v>
      </c>
      <c r="C99" s="230"/>
      <c r="D99" s="230"/>
      <c r="E99" s="231"/>
      <c r="F99" s="129">
        <v>248</v>
      </c>
      <c r="G99" s="119">
        <v>19</v>
      </c>
      <c r="H99" s="131">
        <v>198</v>
      </c>
      <c r="I99" s="232" t="str">
        <f t="shared" si="9"/>
        <v>****※****※****※****※</v>
      </c>
      <c r="J99" s="233"/>
      <c r="K99" s="233"/>
      <c r="L99" s="233"/>
      <c r="M99" s="126">
        <f t="shared" si="11"/>
        <v>16628</v>
      </c>
    </row>
    <row r="100" spans="1:13" ht="13.5">
      <c r="A100" s="125">
        <f t="shared" si="10"/>
        <v>17251</v>
      </c>
      <c r="B100" s="230" t="str">
        <f t="shared" si="8"/>
        <v>***※****※****※****※****</v>
      </c>
      <c r="C100" s="230"/>
      <c r="D100" s="230"/>
      <c r="E100" s="231"/>
      <c r="F100" s="129">
        <v>223</v>
      </c>
      <c r="G100" s="119">
        <v>18</v>
      </c>
      <c r="H100" s="131">
        <v>203</v>
      </c>
      <c r="I100" s="235" t="str">
        <f t="shared" si="9"/>
        <v>****※****※****※****※*</v>
      </c>
      <c r="J100" s="234"/>
      <c r="K100" s="234"/>
      <c r="L100" s="234"/>
      <c r="M100" s="123">
        <f t="shared" si="11"/>
        <v>16831</v>
      </c>
    </row>
    <row r="101" spans="1:13" ht="13.5">
      <c r="A101" s="125">
        <f t="shared" si="10"/>
        <v>17482</v>
      </c>
      <c r="B101" s="230" t="str">
        <f t="shared" si="8"/>
        <v>****※****※****※****※****</v>
      </c>
      <c r="C101" s="230"/>
      <c r="D101" s="230"/>
      <c r="E101" s="231"/>
      <c r="F101" s="129">
        <v>231</v>
      </c>
      <c r="G101" s="119">
        <v>17</v>
      </c>
      <c r="H101" s="131">
        <v>216</v>
      </c>
      <c r="I101" s="235" t="str">
        <f t="shared" si="9"/>
        <v>****※****※****※****※**</v>
      </c>
      <c r="J101" s="234"/>
      <c r="K101" s="234"/>
      <c r="L101" s="234"/>
      <c r="M101" s="123">
        <f t="shared" si="11"/>
        <v>17047</v>
      </c>
    </row>
    <row r="102" spans="1:13" ht="13.5">
      <c r="A102" s="125">
        <f t="shared" si="10"/>
        <v>17713</v>
      </c>
      <c r="B102" s="230" t="str">
        <f t="shared" si="8"/>
        <v>****※****※****※****※****</v>
      </c>
      <c r="C102" s="230"/>
      <c r="D102" s="230"/>
      <c r="E102" s="231"/>
      <c r="F102" s="129">
        <v>231</v>
      </c>
      <c r="G102" s="119">
        <v>16</v>
      </c>
      <c r="H102" s="131">
        <v>204</v>
      </c>
      <c r="I102" s="235" t="str">
        <f t="shared" si="9"/>
        <v>****※****※****※****※*</v>
      </c>
      <c r="J102" s="234"/>
      <c r="K102" s="234"/>
      <c r="L102" s="234"/>
      <c r="M102" s="123">
        <f t="shared" si="11"/>
        <v>17251</v>
      </c>
    </row>
    <row r="103" spans="1:13" ht="13.5">
      <c r="A103" s="124">
        <f t="shared" si="10"/>
        <v>17936</v>
      </c>
      <c r="B103" s="239" t="str">
        <f t="shared" si="8"/>
        <v>***※****※****※****※****</v>
      </c>
      <c r="C103" s="239"/>
      <c r="D103" s="239"/>
      <c r="E103" s="240"/>
      <c r="F103" s="130">
        <v>223</v>
      </c>
      <c r="G103" s="122">
        <v>15</v>
      </c>
      <c r="H103" s="132">
        <v>243</v>
      </c>
      <c r="I103" s="236" t="str">
        <f t="shared" si="9"/>
        <v>****※****※****※****※****※</v>
      </c>
      <c r="J103" s="237"/>
      <c r="K103" s="237"/>
      <c r="L103" s="237"/>
      <c r="M103" s="124">
        <f t="shared" si="11"/>
        <v>17494</v>
      </c>
    </row>
    <row r="104" spans="1:13" ht="13.5">
      <c r="A104" s="125">
        <f t="shared" si="10"/>
        <v>18140</v>
      </c>
      <c r="B104" s="230" t="str">
        <f t="shared" si="8"/>
        <v>*※****※****※****※****</v>
      </c>
      <c r="C104" s="230"/>
      <c r="D104" s="230"/>
      <c r="E104" s="231"/>
      <c r="F104" s="129">
        <v>204</v>
      </c>
      <c r="G104" s="119">
        <v>14</v>
      </c>
      <c r="H104" s="131">
        <v>220</v>
      </c>
      <c r="I104" s="232" t="str">
        <f t="shared" si="9"/>
        <v>****※****※****※****※***</v>
      </c>
      <c r="J104" s="233"/>
      <c r="K104" s="233"/>
      <c r="L104" s="233"/>
      <c r="M104" s="126">
        <f t="shared" si="11"/>
        <v>17714</v>
      </c>
    </row>
    <row r="105" spans="1:13" ht="13.5">
      <c r="A105" s="125">
        <f t="shared" si="10"/>
        <v>18377</v>
      </c>
      <c r="B105" s="230" t="str">
        <f t="shared" si="8"/>
        <v>****※****※****※****※****</v>
      </c>
      <c r="C105" s="230"/>
      <c r="D105" s="230"/>
      <c r="E105" s="231"/>
      <c r="F105" s="129">
        <v>237</v>
      </c>
      <c r="G105" s="119">
        <v>13</v>
      </c>
      <c r="H105" s="131">
        <v>227</v>
      </c>
      <c r="I105" s="235" t="str">
        <f t="shared" si="9"/>
        <v>****※****※****※****※***</v>
      </c>
      <c r="J105" s="234"/>
      <c r="K105" s="234"/>
      <c r="L105" s="234"/>
      <c r="M105" s="123">
        <f t="shared" si="11"/>
        <v>17941</v>
      </c>
    </row>
    <row r="106" spans="1:13" ht="13.5">
      <c r="A106" s="125">
        <f t="shared" si="10"/>
        <v>18629</v>
      </c>
      <c r="B106" s="230" t="str">
        <f t="shared" si="8"/>
        <v>*※****※****※****※****※****</v>
      </c>
      <c r="C106" s="230"/>
      <c r="D106" s="230"/>
      <c r="E106" s="231"/>
      <c r="F106" s="129">
        <v>252</v>
      </c>
      <c r="G106" s="119">
        <v>12</v>
      </c>
      <c r="H106" s="131">
        <v>231</v>
      </c>
      <c r="I106" s="235" t="str">
        <f t="shared" si="9"/>
        <v>****※****※****※****※****</v>
      </c>
      <c r="J106" s="234"/>
      <c r="K106" s="234"/>
      <c r="L106" s="234"/>
      <c r="M106" s="123">
        <f t="shared" si="11"/>
        <v>18172</v>
      </c>
    </row>
    <row r="107" spans="1:13" ht="13.5">
      <c r="A107" s="125">
        <f t="shared" si="10"/>
        <v>18876</v>
      </c>
      <c r="B107" s="230" t="str">
        <f t="shared" si="8"/>
        <v>※****※****※****※****※****</v>
      </c>
      <c r="C107" s="230"/>
      <c r="D107" s="230"/>
      <c r="E107" s="231"/>
      <c r="F107" s="129">
        <v>247</v>
      </c>
      <c r="G107" s="119">
        <v>11</v>
      </c>
      <c r="H107" s="131">
        <v>218</v>
      </c>
      <c r="I107" s="235" t="str">
        <f t="shared" si="9"/>
        <v>****※****※****※****※**</v>
      </c>
      <c r="J107" s="234"/>
      <c r="K107" s="234"/>
      <c r="L107" s="234"/>
      <c r="M107" s="123">
        <f t="shared" si="11"/>
        <v>18390</v>
      </c>
    </row>
    <row r="108" spans="1:13" ht="13.5">
      <c r="A108" s="124">
        <f t="shared" si="10"/>
        <v>19122</v>
      </c>
      <c r="B108" s="239" t="str">
        <f t="shared" si="8"/>
        <v>※****※****※****※****※****</v>
      </c>
      <c r="C108" s="239"/>
      <c r="D108" s="239"/>
      <c r="E108" s="240"/>
      <c r="F108" s="130">
        <v>246</v>
      </c>
      <c r="G108" s="122">
        <v>10</v>
      </c>
      <c r="H108" s="132">
        <v>234</v>
      </c>
      <c r="I108" s="236" t="str">
        <f t="shared" si="9"/>
        <v>****※****※****※****※****</v>
      </c>
      <c r="J108" s="237"/>
      <c r="K108" s="237"/>
      <c r="L108" s="237"/>
      <c r="M108" s="124">
        <f t="shared" si="11"/>
        <v>18624</v>
      </c>
    </row>
    <row r="109" spans="1:13" ht="13.5">
      <c r="A109" s="125">
        <f t="shared" si="10"/>
        <v>19410</v>
      </c>
      <c r="B109" s="230" t="str">
        <f t="shared" si="8"/>
        <v>****※****※****※****※****※****</v>
      </c>
      <c r="C109" s="230"/>
      <c r="D109" s="230"/>
      <c r="E109" s="231"/>
      <c r="F109" s="129">
        <v>288</v>
      </c>
      <c r="G109" s="119">
        <v>9</v>
      </c>
      <c r="H109" s="131">
        <v>250</v>
      </c>
      <c r="I109" s="232" t="str">
        <f t="shared" si="9"/>
        <v>****※****※****※****※****※*</v>
      </c>
      <c r="J109" s="233"/>
      <c r="K109" s="233"/>
      <c r="L109" s="233"/>
      <c r="M109" s="126">
        <f t="shared" si="11"/>
        <v>18874</v>
      </c>
    </row>
    <row r="110" spans="1:13" ht="13.5">
      <c r="A110" s="125">
        <f t="shared" si="10"/>
        <v>19659</v>
      </c>
      <c r="B110" s="230" t="str">
        <f aca="true" t="shared" si="12" ref="B110:B118">IF(F110=0,"",(LOOKUP(F110,男)))</f>
        <v>※****※****※****※****※****</v>
      </c>
      <c r="C110" s="230"/>
      <c r="D110" s="230"/>
      <c r="E110" s="231"/>
      <c r="F110" s="129">
        <v>249</v>
      </c>
      <c r="G110" s="119">
        <v>8</v>
      </c>
      <c r="H110" s="131">
        <v>247</v>
      </c>
      <c r="I110" s="235" t="str">
        <f aca="true" t="shared" si="13" ref="I110:I118">IF(H110=0,"",(LOOKUP(H110,女)))</f>
        <v>****※****※****※****※****※</v>
      </c>
      <c r="J110" s="234"/>
      <c r="K110" s="234"/>
      <c r="L110" s="234"/>
      <c r="M110" s="123">
        <f t="shared" si="11"/>
        <v>19121</v>
      </c>
    </row>
    <row r="111" spans="1:13" ht="13.5">
      <c r="A111" s="125">
        <f aca="true" t="shared" si="14" ref="A111:A116">A110+F111</f>
        <v>19934</v>
      </c>
      <c r="B111" s="230" t="str">
        <f t="shared" si="12"/>
        <v>***※****※****※****※****※****</v>
      </c>
      <c r="C111" s="230"/>
      <c r="D111" s="230"/>
      <c r="E111" s="231"/>
      <c r="F111" s="129">
        <v>275</v>
      </c>
      <c r="G111" s="119">
        <v>7</v>
      </c>
      <c r="H111" s="131">
        <v>230</v>
      </c>
      <c r="I111" s="235" t="str">
        <f t="shared" si="13"/>
        <v>****※****※****※****※****</v>
      </c>
      <c r="J111" s="234"/>
      <c r="K111" s="234"/>
      <c r="L111" s="234"/>
      <c r="M111" s="123">
        <f aca="true" t="shared" si="15" ref="M111:M118">M110+H111</f>
        <v>19351</v>
      </c>
    </row>
    <row r="112" spans="1:13" ht="13.5">
      <c r="A112" s="125">
        <f t="shared" si="14"/>
        <v>20184</v>
      </c>
      <c r="B112" s="230" t="str">
        <f t="shared" si="12"/>
        <v>*※****※****※****※****※****</v>
      </c>
      <c r="C112" s="230"/>
      <c r="D112" s="230"/>
      <c r="E112" s="231"/>
      <c r="F112" s="129">
        <v>250</v>
      </c>
      <c r="G112" s="119">
        <v>6</v>
      </c>
      <c r="H112" s="131">
        <v>248</v>
      </c>
      <c r="I112" s="235" t="str">
        <f t="shared" si="13"/>
        <v>****※****※****※****※****※</v>
      </c>
      <c r="J112" s="234"/>
      <c r="K112" s="234"/>
      <c r="L112" s="234"/>
      <c r="M112" s="123">
        <f t="shared" si="15"/>
        <v>19599</v>
      </c>
    </row>
    <row r="113" spans="1:13" ht="13.5">
      <c r="A113" s="124">
        <f t="shared" si="14"/>
        <v>20418</v>
      </c>
      <c r="B113" s="239" t="str">
        <f t="shared" si="12"/>
        <v>****※****※****※****※****</v>
      </c>
      <c r="C113" s="239"/>
      <c r="D113" s="239"/>
      <c r="E113" s="240"/>
      <c r="F113" s="130">
        <v>234</v>
      </c>
      <c r="G113" s="122">
        <v>5</v>
      </c>
      <c r="H113" s="132">
        <v>220</v>
      </c>
      <c r="I113" s="236" t="str">
        <f t="shared" si="13"/>
        <v>****※****※****※****※***</v>
      </c>
      <c r="J113" s="237"/>
      <c r="K113" s="237"/>
      <c r="L113" s="237"/>
      <c r="M113" s="124">
        <f t="shared" si="15"/>
        <v>19819</v>
      </c>
    </row>
    <row r="114" spans="1:13" ht="13.5">
      <c r="A114" s="125">
        <f t="shared" si="14"/>
        <v>20672</v>
      </c>
      <c r="B114" s="230" t="str">
        <f t="shared" si="12"/>
        <v>*※****※****※****※****※****</v>
      </c>
      <c r="C114" s="230"/>
      <c r="D114" s="230"/>
      <c r="E114" s="231"/>
      <c r="F114" s="129">
        <v>254</v>
      </c>
      <c r="G114" s="119">
        <v>4</v>
      </c>
      <c r="H114" s="131">
        <v>243</v>
      </c>
      <c r="I114" s="232" t="str">
        <f t="shared" si="13"/>
        <v>****※****※****※****※****※</v>
      </c>
      <c r="J114" s="233"/>
      <c r="K114" s="233"/>
      <c r="L114" s="233"/>
      <c r="M114" s="126">
        <f t="shared" si="15"/>
        <v>20062</v>
      </c>
    </row>
    <row r="115" spans="1:13" ht="13.5">
      <c r="A115" s="125">
        <f t="shared" si="14"/>
        <v>20922</v>
      </c>
      <c r="B115" s="230" t="str">
        <f t="shared" si="12"/>
        <v>*※****※****※****※****※****</v>
      </c>
      <c r="C115" s="230"/>
      <c r="D115" s="230"/>
      <c r="E115" s="231"/>
      <c r="F115" s="129">
        <v>250</v>
      </c>
      <c r="G115" s="119">
        <v>3</v>
      </c>
      <c r="H115" s="131">
        <v>240</v>
      </c>
      <c r="I115" s="235" t="str">
        <f t="shared" si="13"/>
        <v>****※****※****※****※****※</v>
      </c>
      <c r="J115" s="234"/>
      <c r="K115" s="234"/>
      <c r="L115" s="234"/>
      <c r="M115" s="123">
        <f t="shared" si="15"/>
        <v>20302</v>
      </c>
    </row>
    <row r="116" spans="1:13" ht="13.5">
      <c r="A116" s="125">
        <f t="shared" si="14"/>
        <v>21173</v>
      </c>
      <c r="B116" s="230" t="str">
        <f t="shared" si="12"/>
        <v>*※****※****※****※****※****</v>
      </c>
      <c r="C116" s="230"/>
      <c r="D116" s="230"/>
      <c r="E116" s="231"/>
      <c r="F116" s="129">
        <v>251</v>
      </c>
      <c r="G116" s="119">
        <v>2</v>
      </c>
      <c r="H116" s="131">
        <v>226</v>
      </c>
      <c r="I116" s="235" t="str">
        <f t="shared" si="13"/>
        <v>****※****※****※****※***</v>
      </c>
      <c r="J116" s="234"/>
      <c r="K116" s="234"/>
      <c r="L116" s="234"/>
      <c r="M116" s="123">
        <f t="shared" si="15"/>
        <v>20528</v>
      </c>
    </row>
    <row r="117" spans="1:13" ht="13.5">
      <c r="A117" s="125">
        <f>A116+F117</f>
        <v>21365</v>
      </c>
      <c r="B117" s="230" t="str">
        <f t="shared" si="12"/>
        <v>※****※****※****※****</v>
      </c>
      <c r="C117" s="230"/>
      <c r="D117" s="230"/>
      <c r="E117" s="231"/>
      <c r="F117" s="129">
        <v>192</v>
      </c>
      <c r="G117" s="119">
        <v>1</v>
      </c>
      <c r="H117" s="131">
        <v>209</v>
      </c>
      <c r="I117" s="235" t="str">
        <f t="shared" si="13"/>
        <v>****※****※****※****※*</v>
      </c>
      <c r="J117" s="234"/>
      <c r="K117" s="234"/>
      <c r="L117" s="234"/>
      <c r="M117" s="123">
        <f t="shared" si="15"/>
        <v>20737</v>
      </c>
    </row>
    <row r="118" spans="1:13" ht="13.5">
      <c r="A118" s="124">
        <f>A117+F118</f>
        <v>21565</v>
      </c>
      <c r="B118" s="239" t="str">
        <f t="shared" si="12"/>
        <v>*※****※****※****※****</v>
      </c>
      <c r="C118" s="239"/>
      <c r="D118" s="239"/>
      <c r="E118" s="240"/>
      <c r="F118" s="129">
        <v>200</v>
      </c>
      <c r="G118" s="119">
        <v>0</v>
      </c>
      <c r="H118" s="131">
        <v>195</v>
      </c>
      <c r="I118" s="236" t="str">
        <f t="shared" si="13"/>
        <v>****※****※****※****※</v>
      </c>
      <c r="J118" s="237"/>
      <c r="K118" s="237"/>
      <c r="L118" s="237"/>
      <c r="M118" s="124">
        <f t="shared" si="15"/>
        <v>20932</v>
      </c>
    </row>
    <row r="119" spans="1:13" ht="13.5">
      <c r="A119" s="34" t="s">
        <v>153</v>
      </c>
      <c r="B119" s="228" t="s">
        <v>168</v>
      </c>
      <c r="C119" s="228"/>
      <c r="D119" s="228"/>
      <c r="E119" s="238"/>
      <c r="F119" s="118" t="s">
        <v>267</v>
      </c>
      <c r="G119" s="119" t="s">
        <v>170</v>
      </c>
      <c r="H119" s="120" t="s">
        <v>269</v>
      </c>
      <c r="I119" s="228" t="s">
        <v>172</v>
      </c>
      <c r="J119" s="228"/>
      <c r="K119" s="228"/>
      <c r="L119" s="229"/>
      <c r="M119" s="34" t="s">
        <v>173</v>
      </c>
    </row>
  </sheetData>
  <sheetProtection/>
  <mergeCells count="214">
    <mergeCell ref="I119:L119"/>
    <mergeCell ref="B14:E14"/>
    <mergeCell ref="B15:E15"/>
    <mergeCell ref="I14:L14"/>
    <mergeCell ref="I15:L15"/>
    <mergeCell ref="I116:L116"/>
    <mergeCell ref="I117:L117"/>
    <mergeCell ref="I118:L118"/>
    <mergeCell ref="B119:E119"/>
    <mergeCell ref="I112:L112"/>
    <mergeCell ref="I113:L113"/>
    <mergeCell ref="I114:L114"/>
    <mergeCell ref="I115:L115"/>
    <mergeCell ref="I108:L108"/>
    <mergeCell ref="I109:L109"/>
    <mergeCell ref="I110:L110"/>
    <mergeCell ref="I111:L111"/>
    <mergeCell ref="I102:L102"/>
    <mergeCell ref="I103:L103"/>
    <mergeCell ref="I104:L104"/>
    <mergeCell ref="I105:L105"/>
    <mergeCell ref="I106:L106"/>
    <mergeCell ref="I107:L107"/>
    <mergeCell ref="I96:L96"/>
    <mergeCell ref="I97:L97"/>
    <mergeCell ref="I98:L98"/>
    <mergeCell ref="I99:L99"/>
    <mergeCell ref="I100:L100"/>
    <mergeCell ref="I101:L101"/>
    <mergeCell ref="I90:L90"/>
    <mergeCell ref="I91:L91"/>
    <mergeCell ref="I92:L92"/>
    <mergeCell ref="I93:L93"/>
    <mergeCell ref="I94:L94"/>
    <mergeCell ref="I95:L95"/>
    <mergeCell ref="I84:L84"/>
    <mergeCell ref="I85:L85"/>
    <mergeCell ref="I86:L86"/>
    <mergeCell ref="I87:L87"/>
    <mergeCell ref="I88:L88"/>
    <mergeCell ref="I89:L89"/>
    <mergeCell ref="I78:L78"/>
    <mergeCell ref="I79:L79"/>
    <mergeCell ref="I80:L80"/>
    <mergeCell ref="I81:L81"/>
    <mergeCell ref="I82:L82"/>
    <mergeCell ref="I83:L83"/>
    <mergeCell ref="I72:L72"/>
    <mergeCell ref="I73:L73"/>
    <mergeCell ref="I74:L74"/>
    <mergeCell ref="I75:L75"/>
    <mergeCell ref="I76:L76"/>
    <mergeCell ref="I77:L77"/>
    <mergeCell ref="I66:L66"/>
    <mergeCell ref="I67:L67"/>
    <mergeCell ref="I68:L68"/>
    <mergeCell ref="I69:L69"/>
    <mergeCell ref="I70:L70"/>
    <mergeCell ref="I71:L71"/>
    <mergeCell ref="I60:L60"/>
    <mergeCell ref="I61:L61"/>
    <mergeCell ref="I62:L62"/>
    <mergeCell ref="I63:L63"/>
    <mergeCell ref="I64:L64"/>
    <mergeCell ref="I65:L65"/>
    <mergeCell ref="I54:L54"/>
    <mergeCell ref="I55:L55"/>
    <mergeCell ref="I56:L56"/>
    <mergeCell ref="I57:L57"/>
    <mergeCell ref="I58:L58"/>
    <mergeCell ref="I59:L59"/>
    <mergeCell ref="I48:L48"/>
    <mergeCell ref="I49:L49"/>
    <mergeCell ref="I50:L50"/>
    <mergeCell ref="I51:L51"/>
    <mergeCell ref="I52:L52"/>
    <mergeCell ref="I53:L53"/>
    <mergeCell ref="I42:L42"/>
    <mergeCell ref="I43:L43"/>
    <mergeCell ref="I44:L44"/>
    <mergeCell ref="I45:L45"/>
    <mergeCell ref="I46:L46"/>
    <mergeCell ref="I47:L47"/>
    <mergeCell ref="I36:L36"/>
    <mergeCell ref="I37:L37"/>
    <mergeCell ref="I38:L38"/>
    <mergeCell ref="I39:L39"/>
    <mergeCell ref="I40:L40"/>
    <mergeCell ref="I41:L41"/>
    <mergeCell ref="I35:L35"/>
    <mergeCell ref="I28:L28"/>
    <mergeCell ref="I29:L29"/>
    <mergeCell ref="I30:L30"/>
    <mergeCell ref="I31:L31"/>
    <mergeCell ref="I32:L32"/>
    <mergeCell ref="I33:L33"/>
    <mergeCell ref="I20:L20"/>
    <mergeCell ref="I21:L21"/>
    <mergeCell ref="B114:E114"/>
    <mergeCell ref="I26:L26"/>
    <mergeCell ref="I27:L27"/>
    <mergeCell ref="I22:L22"/>
    <mergeCell ref="I23:L23"/>
    <mergeCell ref="I24:L24"/>
    <mergeCell ref="I25:L25"/>
    <mergeCell ref="I34:L34"/>
    <mergeCell ref="B11:E11"/>
    <mergeCell ref="I11:L11"/>
    <mergeCell ref="I16:L16"/>
    <mergeCell ref="I17:L17"/>
    <mergeCell ref="I18:L18"/>
    <mergeCell ref="I19:L19"/>
    <mergeCell ref="B117:E117"/>
    <mergeCell ref="B110:E110"/>
    <mergeCell ref="B111:E111"/>
    <mergeCell ref="B112:E112"/>
    <mergeCell ref="B113:E113"/>
    <mergeCell ref="B118:E118"/>
    <mergeCell ref="B106:E106"/>
    <mergeCell ref="B107:E107"/>
    <mergeCell ref="B108:E108"/>
    <mergeCell ref="B109:E109"/>
    <mergeCell ref="B115:E115"/>
    <mergeCell ref="B116:E116"/>
    <mergeCell ref="B103:E103"/>
    <mergeCell ref="B104:E104"/>
    <mergeCell ref="B105:E105"/>
    <mergeCell ref="B94:E94"/>
    <mergeCell ref="B95:E95"/>
    <mergeCell ref="B96:E96"/>
    <mergeCell ref="B97:E97"/>
    <mergeCell ref="B98:E98"/>
    <mergeCell ref="B99:E99"/>
    <mergeCell ref="B100:E100"/>
    <mergeCell ref="B87:E87"/>
    <mergeCell ref="B88:E88"/>
    <mergeCell ref="B89:E89"/>
    <mergeCell ref="B90:E90"/>
    <mergeCell ref="B101:E101"/>
    <mergeCell ref="B102:E102"/>
    <mergeCell ref="B91:E91"/>
    <mergeCell ref="B92:E92"/>
    <mergeCell ref="B93:E93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50:E50"/>
    <mergeCell ref="B44:E44"/>
    <mergeCell ref="B45:E45"/>
    <mergeCell ref="B46:E46"/>
    <mergeCell ref="B47:E47"/>
    <mergeCell ref="B48:E48"/>
    <mergeCell ref="B49:E49"/>
    <mergeCell ref="B38:E38"/>
    <mergeCell ref="B43:E43"/>
    <mergeCell ref="B39:E39"/>
    <mergeCell ref="B40:E40"/>
    <mergeCell ref="B41:E41"/>
    <mergeCell ref="B42:E42"/>
    <mergeCell ref="B29:E29"/>
    <mergeCell ref="B30:E30"/>
    <mergeCell ref="B35:E35"/>
    <mergeCell ref="B36:E36"/>
    <mergeCell ref="B37:E37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21:E21"/>
    <mergeCell ref="B22:E22"/>
    <mergeCell ref="B16:E16"/>
    <mergeCell ref="B17:E17"/>
    <mergeCell ref="B18:E18"/>
    <mergeCell ref="B19:E19"/>
    <mergeCell ref="B20:E2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0" fitToWidth="1" horizontalDpi="600" verticalDpi="600" orientation="landscape" paperSize="9" scale="91" r:id="rId2"/>
  <rowBreaks count="1" manualBreakCount="1">
    <brk id="8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6">
      <selection activeCell="L18" sqref="L18:L1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6384" width="9" style="34" customWidth="1"/>
  </cols>
  <sheetData>
    <row r="1" spans="2:19" ht="24.75" customHeight="1">
      <c r="B1" s="116" t="s">
        <v>307</v>
      </c>
      <c r="C1" s="154"/>
      <c r="E1" s="161"/>
      <c r="L1" s="88" t="s">
        <v>306</v>
      </c>
      <c r="S1" s="88" t="s">
        <v>306</v>
      </c>
    </row>
    <row r="2" spans="2:9" ht="15" customHeight="1" thickBot="1">
      <c r="B2" s="117" t="s">
        <v>152</v>
      </c>
      <c r="C2" s="65"/>
      <c r="D2" s="65"/>
      <c r="E2" s="65"/>
      <c r="F2" s="154"/>
      <c r="G2" s="75" t="s">
        <v>270</v>
      </c>
      <c r="H2" s="159"/>
      <c r="I2" s="75"/>
    </row>
    <row r="3" spans="2:28" ht="15" customHeight="1">
      <c r="B3" s="81" t="s">
        <v>265</v>
      </c>
      <c r="C3" s="111"/>
      <c r="D3" s="204">
        <f>D9+D15</f>
        <v>42407</v>
      </c>
      <c r="E3" s="205"/>
      <c r="F3" s="206"/>
      <c r="G3" s="45" t="s">
        <v>297</v>
      </c>
      <c r="H3" s="158">
        <v>5</v>
      </c>
      <c r="I3" s="46" t="s">
        <v>291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107</v>
      </c>
      <c r="C4" s="113"/>
      <c r="D4" s="194">
        <f>D10+D16</f>
        <v>21560</v>
      </c>
      <c r="E4" s="195"/>
      <c r="F4" s="196"/>
      <c r="G4" s="47" t="s">
        <v>297</v>
      </c>
      <c r="H4" s="157">
        <v>5</v>
      </c>
      <c r="I4" s="48" t="s">
        <v>291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108</v>
      </c>
      <c r="C5" s="113"/>
      <c r="D5" s="194">
        <f>D11+D17</f>
        <v>20847</v>
      </c>
      <c r="E5" s="195"/>
      <c r="F5" s="196"/>
      <c r="G5" s="49" t="s">
        <v>303</v>
      </c>
      <c r="H5" s="156">
        <v>0</v>
      </c>
      <c r="I5" s="50" t="s">
        <v>305</v>
      </c>
      <c r="J5" s="34">
        <f>IF(H5=0,"",IF(H5&gt;0,"↑","↓"))</f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111</v>
      </c>
      <c r="C6" s="115"/>
      <c r="D6" s="197">
        <f>D12+D18</f>
        <v>16280</v>
      </c>
      <c r="E6" s="198"/>
      <c r="F6" s="199"/>
      <c r="G6" s="53" t="s">
        <v>297</v>
      </c>
      <c r="H6" s="155">
        <v>-8</v>
      </c>
      <c r="I6" s="54" t="s">
        <v>305</v>
      </c>
      <c r="J6" s="34" t="str">
        <f>IF(H6=0,"",IF(H6&gt;0,"↑","↓"))</f>
        <v>↓</v>
      </c>
      <c r="L6" s="202" t="s">
        <v>112</v>
      </c>
      <c r="M6" s="105">
        <v>134</v>
      </c>
      <c r="N6" s="106">
        <v>131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160"/>
      <c r="H7" s="161"/>
      <c r="L7" s="203"/>
      <c r="M7" s="183">
        <f>M6+N6</f>
        <v>265</v>
      </c>
      <c r="N7" s="184"/>
      <c r="O7" s="31" t="s">
        <v>297</v>
      </c>
      <c r="P7" s="109"/>
      <c r="Q7" s="50" t="s">
        <v>305</v>
      </c>
      <c r="S7" s="177" t="s">
        <v>112</v>
      </c>
      <c r="T7" s="105">
        <v>134</v>
      </c>
      <c r="U7" s="106">
        <v>130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134</v>
      </c>
      <c r="AA7" s="106">
        <f>U7+X7</f>
        <v>131</v>
      </c>
      <c r="AB7" s="140">
        <v>83</v>
      </c>
    </row>
    <row r="8" spans="2:28" ht="15" customHeight="1" thickBot="1">
      <c r="B8" s="117" t="s">
        <v>244</v>
      </c>
      <c r="C8" s="65"/>
      <c r="D8" s="65"/>
      <c r="E8" s="65"/>
      <c r="F8" s="160"/>
      <c r="G8" s="75" t="s">
        <v>270</v>
      </c>
      <c r="H8" s="159"/>
      <c r="I8" s="75"/>
      <c r="L8" s="202" t="s">
        <v>113</v>
      </c>
      <c r="M8" s="105">
        <v>168</v>
      </c>
      <c r="N8" s="107">
        <v>168</v>
      </c>
      <c r="O8" s="58"/>
      <c r="P8" s="110">
        <v>115</v>
      </c>
      <c r="Q8" s="56"/>
      <c r="S8" s="182"/>
      <c r="T8" s="183">
        <f>T7+U7</f>
        <v>264</v>
      </c>
      <c r="U8" s="184"/>
      <c r="V8" s="109"/>
      <c r="W8" s="183">
        <f>W7+X7</f>
        <v>1</v>
      </c>
      <c r="X8" s="184"/>
      <c r="Y8" s="109"/>
      <c r="Z8" s="183">
        <f>SUM(Z7:AA7)</f>
        <v>265</v>
      </c>
      <c r="AA8" s="184"/>
      <c r="AB8" s="141"/>
    </row>
    <row r="9" spans="2:28" ht="15" customHeight="1">
      <c r="B9" s="81" t="s">
        <v>265</v>
      </c>
      <c r="C9" s="111"/>
      <c r="D9" s="204">
        <f>D10+D11</f>
        <v>41065</v>
      </c>
      <c r="E9" s="205"/>
      <c r="F9" s="206"/>
      <c r="G9" s="45" t="s">
        <v>294</v>
      </c>
      <c r="H9" s="158">
        <v>7</v>
      </c>
      <c r="I9" s="46" t="s">
        <v>305</v>
      </c>
      <c r="J9" s="34" t="str">
        <f>IF(H9=0,"",IF(H9&gt;0,"↑","↓"))</f>
        <v>↑</v>
      </c>
      <c r="L9" s="203"/>
      <c r="M9" s="183">
        <f>M8+N8</f>
        <v>336</v>
      </c>
      <c r="N9" s="184"/>
      <c r="O9" s="31" t="s">
        <v>297</v>
      </c>
      <c r="P9" s="109"/>
      <c r="Q9" s="50" t="s">
        <v>302</v>
      </c>
      <c r="S9" s="177" t="s">
        <v>113</v>
      </c>
      <c r="T9" s="105">
        <v>168</v>
      </c>
      <c r="U9" s="107">
        <v>168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168</v>
      </c>
      <c r="AB9" s="142">
        <v>115</v>
      </c>
    </row>
    <row r="10" spans="2:28" ht="15" customHeight="1">
      <c r="B10" s="112" t="s">
        <v>107</v>
      </c>
      <c r="C10" s="113"/>
      <c r="D10" s="194">
        <v>20840</v>
      </c>
      <c r="E10" s="195"/>
      <c r="F10" s="196"/>
      <c r="G10" s="47" t="s">
        <v>297</v>
      </c>
      <c r="H10" s="157">
        <v>6</v>
      </c>
      <c r="I10" s="48" t="s">
        <v>291</v>
      </c>
      <c r="J10" s="34" t="str">
        <f>IF(H10=0,"",IF(H10&gt;0,"↑","↓"))</f>
        <v>↑</v>
      </c>
      <c r="L10" s="202" t="s">
        <v>114</v>
      </c>
      <c r="M10" s="105">
        <v>1543</v>
      </c>
      <c r="N10" s="107">
        <v>1525</v>
      </c>
      <c r="O10" s="58"/>
      <c r="P10" s="110">
        <v>1130</v>
      </c>
      <c r="Q10" s="56"/>
      <c r="S10" s="182"/>
      <c r="T10" s="183">
        <f>T9+U9</f>
        <v>336</v>
      </c>
      <c r="U10" s="184"/>
      <c r="V10" s="109"/>
      <c r="W10" s="183">
        <f>W9+X9</f>
        <v>0</v>
      </c>
      <c r="X10" s="184"/>
      <c r="Y10" s="109"/>
      <c r="Z10" s="183">
        <f>SUM(Z9:AA9)</f>
        <v>336</v>
      </c>
      <c r="AA10" s="184"/>
      <c r="AB10" s="141"/>
    </row>
    <row r="11" spans="2:28" ht="15" customHeight="1">
      <c r="B11" s="112" t="s">
        <v>108</v>
      </c>
      <c r="C11" s="113"/>
      <c r="D11" s="194">
        <v>20225</v>
      </c>
      <c r="E11" s="195"/>
      <c r="F11" s="196"/>
      <c r="G11" s="47" t="s">
        <v>303</v>
      </c>
      <c r="H11" s="156">
        <v>1</v>
      </c>
      <c r="I11" s="48" t="s">
        <v>291</v>
      </c>
      <c r="J11" s="34" t="str">
        <f>IF(H11=0,"",IF(H11&gt;0,"↑","↓"))</f>
        <v>↑</v>
      </c>
      <c r="L11" s="203"/>
      <c r="M11" s="183">
        <f>M10+N10</f>
        <v>3068</v>
      </c>
      <c r="N11" s="184"/>
      <c r="O11" s="31" t="s">
        <v>297</v>
      </c>
      <c r="P11" s="109"/>
      <c r="Q11" s="50" t="s">
        <v>298</v>
      </c>
      <c r="S11" s="177" t="s">
        <v>114</v>
      </c>
      <c r="T11" s="105">
        <v>1529</v>
      </c>
      <c r="U11" s="107">
        <v>1512</v>
      </c>
      <c r="V11" s="110">
        <v>1115</v>
      </c>
      <c r="W11" s="105">
        <v>14</v>
      </c>
      <c r="X11" s="107">
        <v>13</v>
      </c>
      <c r="Y11" s="110">
        <v>22</v>
      </c>
      <c r="Z11" s="105">
        <f>T11+W11</f>
        <v>1543</v>
      </c>
      <c r="AA11" s="107">
        <f>U11+X11</f>
        <v>1525</v>
      </c>
      <c r="AB11" s="142">
        <v>1130</v>
      </c>
    </row>
    <row r="12" spans="2:28" ht="15" customHeight="1" thickBot="1">
      <c r="B12" s="114" t="s">
        <v>111</v>
      </c>
      <c r="C12" s="115"/>
      <c r="D12" s="197">
        <v>15413</v>
      </c>
      <c r="E12" s="198"/>
      <c r="F12" s="199"/>
      <c r="G12" s="53" t="s">
        <v>297</v>
      </c>
      <c r="H12" s="155">
        <v>-5</v>
      </c>
      <c r="I12" s="54" t="s">
        <v>291</v>
      </c>
      <c r="J12" s="34" t="str">
        <f>IF(H12=0,"",IF(H12&gt;0,"↑","↓"))</f>
        <v>↓</v>
      </c>
      <c r="L12" s="202" t="s">
        <v>115</v>
      </c>
      <c r="M12" s="105">
        <v>2423</v>
      </c>
      <c r="N12" s="107">
        <v>2350</v>
      </c>
      <c r="O12" s="58"/>
      <c r="P12" s="110">
        <v>1742</v>
      </c>
      <c r="Q12" s="56"/>
      <c r="S12" s="182"/>
      <c r="T12" s="183">
        <f>T11+U11</f>
        <v>3041</v>
      </c>
      <c r="U12" s="184"/>
      <c r="V12" s="109"/>
      <c r="W12" s="183">
        <f>W11+X11</f>
        <v>27</v>
      </c>
      <c r="X12" s="184"/>
      <c r="Y12" s="109"/>
      <c r="Z12" s="183">
        <f>SUM(Z11:AA11)</f>
        <v>3068</v>
      </c>
      <c r="AA12" s="184"/>
      <c r="AB12" s="141"/>
    </row>
    <row r="13" spans="6:28" ht="15" customHeight="1">
      <c r="F13" s="160"/>
      <c r="H13" s="161"/>
      <c r="L13" s="203"/>
      <c r="M13" s="183">
        <f>M12+N12</f>
        <v>4773</v>
      </c>
      <c r="N13" s="184"/>
      <c r="O13" s="31" t="s">
        <v>297</v>
      </c>
      <c r="P13" s="109"/>
      <c r="Q13" s="50" t="s">
        <v>302</v>
      </c>
      <c r="S13" s="177" t="s">
        <v>115</v>
      </c>
      <c r="T13" s="105">
        <v>2413</v>
      </c>
      <c r="U13" s="107">
        <v>2340</v>
      </c>
      <c r="V13" s="110">
        <v>1728</v>
      </c>
      <c r="W13" s="105">
        <v>30</v>
      </c>
      <c r="X13" s="107">
        <v>34</v>
      </c>
      <c r="Y13" s="110">
        <v>48</v>
      </c>
      <c r="Z13" s="105">
        <f>T13+W13</f>
        <v>2443</v>
      </c>
      <c r="AA13" s="107">
        <f>U13+X13</f>
        <v>2374</v>
      </c>
      <c r="AB13" s="142">
        <v>1761</v>
      </c>
    </row>
    <row r="14" spans="2:28" ht="15" customHeight="1" thickBot="1">
      <c r="B14" s="117" t="s">
        <v>157</v>
      </c>
      <c r="C14" s="65"/>
      <c r="D14" s="65"/>
      <c r="E14" s="65"/>
      <c r="F14" s="160"/>
      <c r="G14" s="75" t="s">
        <v>270</v>
      </c>
      <c r="H14" s="159"/>
      <c r="I14" s="75"/>
      <c r="L14" s="202" t="s">
        <v>116</v>
      </c>
      <c r="M14" s="105">
        <v>740</v>
      </c>
      <c r="N14" s="107">
        <v>739</v>
      </c>
      <c r="O14" s="58"/>
      <c r="P14" s="110">
        <v>574</v>
      </c>
      <c r="Q14" s="56"/>
      <c r="S14" s="182"/>
      <c r="T14" s="183">
        <f>T13+U13</f>
        <v>4753</v>
      </c>
      <c r="U14" s="184"/>
      <c r="V14" s="109"/>
      <c r="W14" s="183">
        <f>W13+X13</f>
        <v>64</v>
      </c>
      <c r="X14" s="184"/>
      <c r="Y14" s="109"/>
      <c r="Z14" s="183">
        <f>SUM(Z13:AA13)</f>
        <v>4817</v>
      </c>
      <c r="AA14" s="184"/>
      <c r="AB14" s="141"/>
    </row>
    <row r="15" spans="2:28" ht="15" customHeight="1">
      <c r="B15" s="81" t="s">
        <v>265</v>
      </c>
      <c r="C15" s="111"/>
      <c r="D15" s="204">
        <f>D16+D17</f>
        <v>1342</v>
      </c>
      <c r="E15" s="205"/>
      <c r="F15" s="206"/>
      <c r="G15" s="45" t="s">
        <v>297</v>
      </c>
      <c r="H15" s="158">
        <v>-2</v>
      </c>
      <c r="I15" s="46" t="s">
        <v>291</v>
      </c>
      <c r="J15" s="34" t="str">
        <f>IF(H15=0,"",IF(H15&gt;0,"↑","↓"))</f>
        <v>↓</v>
      </c>
      <c r="L15" s="203"/>
      <c r="M15" s="183">
        <f>M14+N14</f>
        <v>1479</v>
      </c>
      <c r="N15" s="184"/>
      <c r="O15" s="31" t="s">
        <v>304</v>
      </c>
      <c r="P15" s="109"/>
      <c r="Q15" s="50" t="s">
        <v>295</v>
      </c>
      <c r="S15" s="177" t="s">
        <v>116</v>
      </c>
      <c r="T15" s="105">
        <v>460</v>
      </c>
      <c r="U15" s="107">
        <v>458</v>
      </c>
      <c r="V15" s="110">
        <v>357</v>
      </c>
      <c r="W15" s="105">
        <v>6</v>
      </c>
      <c r="X15" s="107">
        <v>7</v>
      </c>
      <c r="Y15" s="110">
        <v>6</v>
      </c>
      <c r="Z15" s="105">
        <f>T15+W15</f>
        <v>466</v>
      </c>
      <c r="AA15" s="107">
        <f>U15+X15</f>
        <v>465</v>
      </c>
      <c r="AB15" s="142">
        <v>360</v>
      </c>
    </row>
    <row r="16" spans="2:28" ht="15" customHeight="1">
      <c r="B16" s="112" t="s">
        <v>107</v>
      </c>
      <c r="C16" s="113"/>
      <c r="D16" s="194">
        <v>720</v>
      </c>
      <c r="E16" s="195"/>
      <c r="F16" s="196"/>
      <c r="G16" s="47" t="s">
        <v>294</v>
      </c>
      <c r="H16" s="157">
        <v>-1</v>
      </c>
      <c r="I16" s="48" t="s">
        <v>291</v>
      </c>
      <c r="J16" s="34" t="str">
        <f>IF(H16=0,"",IF(H16&gt;0,"↑","↓"))</f>
        <v>↓</v>
      </c>
      <c r="L16" s="202" t="s">
        <v>117</v>
      </c>
      <c r="M16" s="105">
        <v>2787</v>
      </c>
      <c r="N16" s="107">
        <v>2674</v>
      </c>
      <c r="O16" s="58"/>
      <c r="P16" s="110">
        <v>2122</v>
      </c>
      <c r="Q16" s="56"/>
      <c r="S16" s="182"/>
      <c r="T16" s="183">
        <f>T15+U15</f>
        <v>918</v>
      </c>
      <c r="U16" s="184"/>
      <c r="V16" s="109"/>
      <c r="W16" s="183">
        <f>W15+X15</f>
        <v>13</v>
      </c>
      <c r="X16" s="184"/>
      <c r="Y16" s="109"/>
      <c r="Z16" s="183">
        <f>SUM(Z15:AA15)</f>
        <v>931</v>
      </c>
      <c r="AA16" s="184"/>
      <c r="AB16" s="141"/>
    </row>
    <row r="17" spans="2:28" ht="15" customHeight="1">
      <c r="B17" s="112" t="s">
        <v>108</v>
      </c>
      <c r="C17" s="113"/>
      <c r="D17" s="194">
        <v>622</v>
      </c>
      <c r="E17" s="195"/>
      <c r="F17" s="196"/>
      <c r="G17" s="47" t="s">
        <v>303</v>
      </c>
      <c r="H17" s="156">
        <v>-1</v>
      </c>
      <c r="I17" s="48" t="s">
        <v>289</v>
      </c>
      <c r="J17" s="34" t="str">
        <f>IF(H17=0,"",IF(H17&gt;0,"↑","↓"))</f>
        <v>↓</v>
      </c>
      <c r="L17" s="203"/>
      <c r="M17" s="183">
        <f>M16+N16</f>
        <v>5461</v>
      </c>
      <c r="N17" s="184"/>
      <c r="O17" s="31" t="s">
        <v>297</v>
      </c>
      <c r="P17" s="109"/>
      <c r="Q17" s="50" t="s">
        <v>302</v>
      </c>
      <c r="S17" s="177" t="s">
        <v>259</v>
      </c>
      <c r="T17" s="105">
        <v>1749</v>
      </c>
      <c r="U17" s="107">
        <v>1593</v>
      </c>
      <c r="V17" s="110">
        <v>1313</v>
      </c>
      <c r="W17" s="105">
        <v>14</v>
      </c>
      <c r="X17" s="107">
        <v>25</v>
      </c>
      <c r="Y17" s="110">
        <v>28</v>
      </c>
      <c r="Z17" s="105">
        <f>T17+W17</f>
        <v>1763</v>
      </c>
      <c r="AA17" s="107">
        <f>U17+X17</f>
        <v>1618</v>
      </c>
      <c r="AB17" s="142">
        <v>1327</v>
      </c>
    </row>
    <row r="18" spans="2:28" ht="15" customHeight="1" thickBot="1">
      <c r="B18" s="114" t="s">
        <v>111</v>
      </c>
      <c r="C18" s="115"/>
      <c r="D18" s="197">
        <v>867</v>
      </c>
      <c r="E18" s="198"/>
      <c r="F18" s="199"/>
      <c r="G18" s="53" t="s">
        <v>297</v>
      </c>
      <c r="H18" s="155">
        <v>-3</v>
      </c>
      <c r="I18" s="54" t="s">
        <v>291</v>
      </c>
      <c r="J18" s="34" t="str">
        <f>IF(H18=0,"",IF(H18&gt;0,"↑","↓"))</f>
        <v>↓</v>
      </c>
      <c r="L18" s="202" t="s">
        <v>118</v>
      </c>
      <c r="M18" s="105">
        <v>3056</v>
      </c>
      <c r="N18" s="107">
        <v>2887</v>
      </c>
      <c r="O18" s="58"/>
      <c r="P18" s="110">
        <v>2410</v>
      </c>
      <c r="Q18" s="56"/>
      <c r="S18" s="182"/>
      <c r="T18" s="183">
        <f>T17+U17</f>
        <v>3342</v>
      </c>
      <c r="U18" s="184"/>
      <c r="V18" s="109"/>
      <c r="W18" s="183">
        <f>W17+X17</f>
        <v>39</v>
      </c>
      <c r="X18" s="184"/>
      <c r="Y18" s="109"/>
      <c r="Z18" s="183">
        <f>SUM(Z17:AA17)</f>
        <v>3381</v>
      </c>
      <c r="AA18" s="184"/>
      <c r="AB18" s="141"/>
    </row>
    <row r="19" spans="12:28" ht="15" customHeight="1">
      <c r="L19" s="203"/>
      <c r="M19" s="183">
        <f>M18+N18</f>
        <v>5943</v>
      </c>
      <c r="N19" s="184"/>
      <c r="O19" s="31" t="s">
        <v>297</v>
      </c>
      <c r="P19" s="109"/>
      <c r="Q19" s="50" t="s">
        <v>291</v>
      </c>
      <c r="S19" s="177" t="s">
        <v>260</v>
      </c>
      <c r="T19" s="105">
        <v>4844</v>
      </c>
      <c r="U19" s="107">
        <v>4694</v>
      </c>
      <c r="V19" s="110">
        <v>3660</v>
      </c>
      <c r="W19" s="105">
        <v>188</v>
      </c>
      <c r="X19" s="107">
        <v>142</v>
      </c>
      <c r="Y19" s="110">
        <v>223</v>
      </c>
      <c r="Z19" s="105">
        <f>T19+W19</f>
        <v>5032</v>
      </c>
      <c r="AA19" s="107">
        <f>U19+X19</f>
        <v>4836</v>
      </c>
      <c r="AB19" s="142">
        <v>3850</v>
      </c>
    </row>
    <row r="20" spans="2:28" ht="15" customHeight="1">
      <c r="B20" s="85" t="s">
        <v>271</v>
      </c>
      <c r="C20" s="44"/>
      <c r="H20" s="154"/>
      <c r="L20" s="202" t="s">
        <v>119</v>
      </c>
      <c r="M20" s="105">
        <v>76</v>
      </c>
      <c r="N20" s="107">
        <v>85</v>
      </c>
      <c r="O20" s="58"/>
      <c r="P20" s="110">
        <v>53</v>
      </c>
      <c r="Q20" s="56"/>
      <c r="S20" s="182"/>
      <c r="T20" s="183">
        <f>T19+U19</f>
        <v>9538</v>
      </c>
      <c r="U20" s="184"/>
      <c r="V20" s="109"/>
      <c r="W20" s="183">
        <f>W19+X19</f>
        <v>330</v>
      </c>
      <c r="X20" s="184"/>
      <c r="Y20" s="109"/>
      <c r="Z20" s="183">
        <f>SUM(Z19:AA19)</f>
        <v>9868</v>
      </c>
      <c r="AA20" s="184"/>
      <c r="AB20" s="141"/>
    </row>
    <row r="21" spans="3:28" ht="15" customHeight="1" thickBot="1">
      <c r="C21" s="44"/>
      <c r="H21" s="154"/>
      <c r="L21" s="203"/>
      <c r="M21" s="183">
        <f>M20+N20</f>
        <v>161</v>
      </c>
      <c r="N21" s="184"/>
      <c r="O21" s="31" t="s">
        <v>297</v>
      </c>
      <c r="P21" s="109"/>
      <c r="Q21" s="50" t="s">
        <v>291</v>
      </c>
      <c r="S21" s="177" t="s">
        <v>120</v>
      </c>
      <c r="T21" s="105">
        <v>1451</v>
      </c>
      <c r="U21" s="107">
        <v>1350</v>
      </c>
      <c r="V21" s="110">
        <v>1071</v>
      </c>
      <c r="W21" s="105">
        <v>62</v>
      </c>
      <c r="X21" s="107">
        <v>60</v>
      </c>
      <c r="Y21" s="110">
        <v>82</v>
      </c>
      <c r="Z21" s="105">
        <f>T21+W21</f>
        <v>1513</v>
      </c>
      <c r="AA21" s="107">
        <f>U21+X21</f>
        <v>1410</v>
      </c>
      <c r="AB21" s="142">
        <v>1140</v>
      </c>
    </row>
    <row r="22" spans="2:28" ht="15" customHeight="1">
      <c r="B22" s="11" t="s">
        <v>272</v>
      </c>
      <c r="C22" s="12" t="s">
        <v>273</v>
      </c>
      <c r="D22" s="12" t="s">
        <v>107</v>
      </c>
      <c r="E22" s="12" t="s">
        <v>108</v>
      </c>
      <c r="F22" s="12" t="s">
        <v>274</v>
      </c>
      <c r="G22" s="77" t="s">
        <v>270</v>
      </c>
      <c r="H22" s="153"/>
      <c r="I22" s="79"/>
      <c r="L22" s="202" t="s">
        <v>120</v>
      </c>
      <c r="M22" s="105">
        <v>1506</v>
      </c>
      <c r="N22" s="107">
        <v>1407</v>
      </c>
      <c r="O22" s="58"/>
      <c r="P22" s="110">
        <v>1136</v>
      </c>
      <c r="Q22" s="56"/>
      <c r="S22" s="182"/>
      <c r="T22" s="183">
        <f>T21+U21</f>
        <v>2801</v>
      </c>
      <c r="U22" s="184"/>
      <c r="V22" s="109"/>
      <c r="W22" s="183">
        <f>W21+X21</f>
        <v>122</v>
      </c>
      <c r="X22" s="184"/>
      <c r="Y22" s="109"/>
      <c r="Z22" s="183">
        <f>SUM(Z21:AA21)</f>
        <v>2923</v>
      </c>
      <c r="AA22" s="184"/>
      <c r="AB22" s="141"/>
    </row>
    <row r="23" spans="2:28" ht="15" customHeight="1">
      <c r="B23" s="13" t="s">
        <v>247</v>
      </c>
      <c r="C23" s="92">
        <f aca="true" t="shared" si="0" ref="C23:E29">C32+C41</f>
        <v>0</v>
      </c>
      <c r="D23" s="92">
        <f t="shared" si="0"/>
        <v>18</v>
      </c>
      <c r="E23" s="92">
        <f t="shared" si="0"/>
        <v>20</v>
      </c>
      <c r="F23" s="93">
        <f aca="true" t="shared" si="1" ref="F23:F29">SUM(D23:E23)</f>
        <v>38</v>
      </c>
      <c r="G23" s="47" t="s">
        <v>297</v>
      </c>
      <c r="H23" s="152">
        <v>0</v>
      </c>
      <c r="I23" s="48" t="s">
        <v>291</v>
      </c>
      <c r="J23" s="34">
        <f aca="true" t="shared" si="2" ref="J23:J29">IF(H23=0,"",IF(H23&gt;0,"↑","↓"))</f>
      </c>
      <c r="L23" s="203"/>
      <c r="M23" s="183">
        <f>M22+N22</f>
        <v>2913</v>
      </c>
      <c r="N23" s="184"/>
      <c r="O23" s="31" t="s">
        <v>297</v>
      </c>
      <c r="P23" s="109"/>
      <c r="Q23" s="50" t="s">
        <v>293</v>
      </c>
      <c r="S23" s="177" t="s">
        <v>121</v>
      </c>
      <c r="T23" s="105">
        <v>451</v>
      </c>
      <c r="U23" s="107">
        <v>441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452</v>
      </c>
      <c r="AA23" s="107">
        <f>U23+X23</f>
        <v>442</v>
      </c>
      <c r="AB23" s="142">
        <v>291</v>
      </c>
    </row>
    <row r="24" spans="2:28" ht="15" customHeight="1">
      <c r="B24" s="13" t="s">
        <v>275</v>
      </c>
      <c r="C24" s="92">
        <f t="shared" si="0"/>
        <v>12</v>
      </c>
      <c r="D24" s="92">
        <f t="shared" si="0"/>
        <v>16</v>
      </c>
      <c r="E24" s="92">
        <f t="shared" si="0"/>
        <v>12</v>
      </c>
      <c r="F24" s="93">
        <f t="shared" si="1"/>
        <v>28</v>
      </c>
      <c r="G24" s="47" t="s">
        <v>297</v>
      </c>
      <c r="H24" s="152">
        <v>-17</v>
      </c>
      <c r="I24" s="48" t="s">
        <v>302</v>
      </c>
      <c r="J24" s="34" t="str">
        <f t="shared" si="2"/>
        <v>↓</v>
      </c>
      <c r="L24" s="202" t="s">
        <v>121</v>
      </c>
      <c r="M24" s="105">
        <v>449</v>
      </c>
      <c r="N24" s="107">
        <v>440</v>
      </c>
      <c r="O24" s="58"/>
      <c r="P24" s="110">
        <v>289</v>
      </c>
      <c r="Q24" s="56"/>
      <c r="S24" s="182"/>
      <c r="T24" s="183">
        <f>T23+U23</f>
        <v>892</v>
      </c>
      <c r="U24" s="184"/>
      <c r="V24" s="109"/>
      <c r="W24" s="183">
        <f>W23+X23</f>
        <v>2</v>
      </c>
      <c r="X24" s="184"/>
      <c r="Y24" s="109"/>
      <c r="Z24" s="183">
        <f>SUM(Z23:AA23)</f>
        <v>894</v>
      </c>
      <c r="AA24" s="184"/>
      <c r="AB24" s="141"/>
    </row>
    <row r="25" spans="2:28" ht="15" customHeight="1">
      <c r="B25" s="13" t="s">
        <v>276</v>
      </c>
      <c r="C25" s="92">
        <f t="shared" si="0"/>
        <v>66</v>
      </c>
      <c r="D25" s="92">
        <f t="shared" si="0"/>
        <v>76</v>
      </c>
      <c r="E25" s="92">
        <f t="shared" si="0"/>
        <v>46</v>
      </c>
      <c r="F25" s="93">
        <f t="shared" si="1"/>
        <v>122</v>
      </c>
      <c r="G25" s="47" t="s">
        <v>303</v>
      </c>
      <c r="H25" s="152">
        <v>-32</v>
      </c>
      <c r="I25" s="48" t="s">
        <v>302</v>
      </c>
      <c r="J25" s="34" t="str">
        <f t="shared" si="2"/>
        <v>↓</v>
      </c>
      <c r="L25" s="203"/>
      <c r="M25" s="183">
        <f>M24+N24</f>
        <v>889</v>
      </c>
      <c r="N25" s="184"/>
      <c r="O25" s="31" t="s">
        <v>303</v>
      </c>
      <c r="P25" s="109"/>
      <c r="Q25" s="50" t="s">
        <v>302</v>
      </c>
      <c r="S25" s="177" t="s">
        <v>122</v>
      </c>
      <c r="T25" s="105">
        <v>1923</v>
      </c>
      <c r="U25" s="107">
        <v>1831</v>
      </c>
      <c r="V25" s="110">
        <v>1654</v>
      </c>
      <c r="W25" s="105">
        <v>183</v>
      </c>
      <c r="X25" s="107">
        <v>110</v>
      </c>
      <c r="Y25" s="110">
        <v>264</v>
      </c>
      <c r="Z25" s="105">
        <f>T25+W25</f>
        <v>2106</v>
      </c>
      <c r="AA25" s="107">
        <f>U25+X25</f>
        <v>1941</v>
      </c>
      <c r="AB25" s="142">
        <v>1901</v>
      </c>
    </row>
    <row r="26" spans="2:28" ht="15" customHeight="1">
      <c r="B26" s="13" t="s">
        <v>277</v>
      </c>
      <c r="C26" s="92">
        <f t="shared" si="0"/>
        <v>66</v>
      </c>
      <c r="D26" s="92">
        <f t="shared" si="0"/>
        <v>69</v>
      </c>
      <c r="E26" s="92">
        <f t="shared" si="0"/>
        <v>54</v>
      </c>
      <c r="F26" s="93">
        <f t="shared" si="1"/>
        <v>123</v>
      </c>
      <c r="G26" s="47" t="s">
        <v>296</v>
      </c>
      <c r="H26" s="152">
        <v>0</v>
      </c>
      <c r="I26" s="48" t="s">
        <v>302</v>
      </c>
      <c r="J26" s="34">
        <f t="shared" si="2"/>
      </c>
      <c r="L26" s="202" t="s">
        <v>122</v>
      </c>
      <c r="M26" s="105">
        <v>2003</v>
      </c>
      <c r="N26" s="107">
        <v>1817</v>
      </c>
      <c r="O26" s="58"/>
      <c r="P26" s="110">
        <v>1801</v>
      </c>
      <c r="Q26" s="56"/>
      <c r="S26" s="182"/>
      <c r="T26" s="183">
        <f>T25+U25</f>
        <v>3754</v>
      </c>
      <c r="U26" s="184"/>
      <c r="V26" s="109"/>
      <c r="W26" s="183">
        <f>W25+X25</f>
        <v>293</v>
      </c>
      <c r="X26" s="184"/>
      <c r="Y26" s="109"/>
      <c r="Z26" s="183">
        <f>SUM(Z25:AA25)</f>
        <v>4047</v>
      </c>
      <c r="AA26" s="184"/>
      <c r="AB26" s="141"/>
    </row>
    <row r="27" spans="2:28" ht="15" customHeight="1">
      <c r="B27" s="13" t="s">
        <v>246</v>
      </c>
      <c r="C27" s="92">
        <f t="shared" si="0"/>
        <v>15</v>
      </c>
      <c r="D27" s="92">
        <f t="shared" si="0"/>
        <v>0</v>
      </c>
      <c r="E27" s="92">
        <f t="shared" si="0"/>
        <v>1</v>
      </c>
      <c r="F27" s="93">
        <f t="shared" si="1"/>
        <v>1</v>
      </c>
      <c r="G27" s="47" t="s">
        <v>296</v>
      </c>
      <c r="H27" s="152">
        <v>0</v>
      </c>
      <c r="I27" s="48" t="s">
        <v>291</v>
      </c>
      <c r="J27" s="34">
        <f t="shared" si="2"/>
      </c>
      <c r="L27" s="203"/>
      <c r="M27" s="183">
        <f>M26+N26</f>
        <v>3820</v>
      </c>
      <c r="N27" s="184"/>
      <c r="O27" s="31" t="s">
        <v>301</v>
      </c>
      <c r="P27" s="109"/>
      <c r="Q27" s="50" t="s">
        <v>300</v>
      </c>
      <c r="S27" s="177" t="s">
        <v>155</v>
      </c>
      <c r="T27" s="105">
        <v>2859</v>
      </c>
      <c r="U27" s="107">
        <v>2850</v>
      </c>
      <c r="V27" s="110">
        <v>2142</v>
      </c>
      <c r="W27" s="105">
        <v>51</v>
      </c>
      <c r="X27" s="107">
        <v>102</v>
      </c>
      <c r="Y27" s="110">
        <v>117</v>
      </c>
      <c r="Z27" s="105">
        <f>T27+W27</f>
        <v>2910</v>
      </c>
      <c r="AA27" s="107">
        <f>U27+X27</f>
        <v>2952</v>
      </c>
      <c r="AB27" s="142">
        <v>2238</v>
      </c>
    </row>
    <row r="28" spans="2:28" ht="15" customHeight="1" thickBot="1">
      <c r="B28" s="14" t="s">
        <v>278</v>
      </c>
      <c r="C28" s="94">
        <f t="shared" si="0"/>
        <v>11</v>
      </c>
      <c r="D28" s="94">
        <f t="shared" si="0"/>
        <v>4</v>
      </c>
      <c r="E28" s="94">
        <f t="shared" si="0"/>
        <v>1</v>
      </c>
      <c r="F28" s="95">
        <f t="shared" si="1"/>
        <v>5</v>
      </c>
      <c r="G28" s="57" t="s">
        <v>299</v>
      </c>
      <c r="H28" s="151">
        <v>4</v>
      </c>
      <c r="I28" s="51" t="s">
        <v>295</v>
      </c>
      <c r="J28" s="34" t="str">
        <f t="shared" si="2"/>
        <v>↑</v>
      </c>
      <c r="L28" s="202" t="s">
        <v>123</v>
      </c>
      <c r="M28" s="105">
        <v>332</v>
      </c>
      <c r="N28" s="107">
        <v>314</v>
      </c>
      <c r="O28" s="58"/>
      <c r="P28" s="110">
        <v>286</v>
      </c>
      <c r="Q28" s="56"/>
      <c r="S28" s="182"/>
      <c r="T28" s="183">
        <f>T27+U27</f>
        <v>5709</v>
      </c>
      <c r="U28" s="184"/>
      <c r="V28" s="109"/>
      <c r="W28" s="183">
        <f>W27+X27</f>
        <v>153</v>
      </c>
      <c r="X28" s="184"/>
      <c r="Y28" s="109"/>
      <c r="Z28" s="183">
        <f>SUM(Z27:AA27)</f>
        <v>5862</v>
      </c>
      <c r="AA28" s="184"/>
      <c r="AB28" s="141"/>
    </row>
    <row r="29" spans="2:28" ht="15" customHeight="1" thickBot="1">
      <c r="B29" s="15" t="s">
        <v>279</v>
      </c>
      <c r="C29" s="96">
        <f t="shared" si="0"/>
        <v>-8</v>
      </c>
      <c r="D29" s="96">
        <f t="shared" si="0"/>
        <v>5</v>
      </c>
      <c r="E29" s="96">
        <f t="shared" si="0"/>
        <v>0</v>
      </c>
      <c r="F29" s="97">
        <f t="shared" si="1"/>
        <v>5</v>
      </c>
      <c r="G29" s="59" t="s">
        <v>296</v>
      </c>
      <c r="H29" s="150">
        <v>-19</v>
      </c>
      <c r="I29" s="60" t="s">
        <v>295</v>
      </c>
      <c r="J29" s="34" t="str">
        <f t="shared" si="2"/>
        <v>↓</v>
      </c>
      <c r="L29" s="203"/>
      <c r="M29" s="183">
        <f>M28+N28</f>
        <v>646</v>
      </c>
      <c r="N29" s="184"/>
      <c r="O29" s="31" t="s">
        <v>297</v>
      </c>
      <c r="P29" s="145"/>
      <c r="Q29" s="50" t="s">
        <v>291</v>
      </c>
      <c r="S29" s="177" t="s">
        <v>127</v>
      </c>
      <c r="T29" s="105">
        <v>998</v>
      </c>
      <c r="U29" s="107">
        <v>987</v>
      </c>
      <c r="V29" s="110">
        <v>657</v>
      </c>
      <c r="W29" s="105">
        <v>3</v>
      </c>
      <c r="X29" s="107">
        <v>4</v>
      </c>
      <c r="Y29" s="110">
        <v>7</v>
      </c>
      <c r="Z29" s="105">
        <f>T29+W29</f>
        <v>1001</v>
      </c>
      <c r="AA29" s="107">
        <f>U29+X29</f>
        <v>991</v>
      </c>
      <c r="AB29" s="142">
        <v>661</v>
      </c>
    </row>
    <row r="30" spans="2:28" ht="15" customHeight="1" thickBot="1">
      <c r="B30" s="10"/>
      <c r="C30" s="44"/>
      <c r="H30" s="154"/>
      <c r="L30" s="202" t="s">
        <v>124</v>
      </c>
      <c r="M30" s="105">
        <v>1264</v>
      </c>
      <c r="N30" s="107">
        <v>1268</v>
      </c>
      <c r="O30" s="58"/>
      <c r="P30" s="110">
        <v>1034</v>
      </c>
      <c r="Q30" s="56"/>
      <c r="S30" s="182"/>
      <c r="T30" s="183">
        <f>T29+U29</f>
        <v>1985</v>
      </c>
      <c r="U30" s="184"/>
      <c r="V30" s="109"/>
      <c r="W30" s="183">
        <f>W29+X29</f>
        <v>7</v>
      </c>
      <c r="X30" s="184"/>
      <c r="Y30" s="109"/>
      <c r="Z30" s="183">
        <f>SUM(Z29:AA29)</f>
        <v>1992</v>
      </c>
      <c r="AA30" s="184"/>
      <c r="AB30" s="141"/>
    </row>
    <row r="31" spans="2:28" ht="15" customHeight="1">
      <c r="B31" s="11" t="s">
        <v>244</v>
      </c>
      <c r="C31" s="12" t="s">
        <v>273</v>
      </c>
      <c r="D31" s="12" t="s">
        <v>107</v>
      </c>
      <c r="E31" s="12" t="s">
        <v>108</v>
      </c>
      <c r="F31" s="12" t="s">
        <v>274</v>
      </c>
      <c r="G31" s="77" t="s">
        <v>270</v>
      </c>
      <c r="H31" s="153"/>
      <c r="I31" s="79"/>
      <c r="L31" s="203"/>
      <c r="M31" s="183">
        <f>M30+N30</f>
        <v>2532</v>
      </c>
      <c r="N31" s="184"/>
      <c r="O31" s="31" t="s">
        <v>292</v>
      </c>
      <c r="P31" s="109"/>
      <c r="Q31" s="50" t="s">
        <v>298</v>
      </c>
      <c r="S31" s="177" t="s">
        <v>128</v>
      </c>
      <c r="T31" s="105">
        <v>147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138</v>
      </c>
      <c r="AB31" s="142">
        <v>95</v>
      </c>
    </row>
    <row r="32" spans="2:28" ht="15" customHeight="1">
      <c r="B32" s="13" t="s">
        <v>247</v>
      </c>
      <c r="C32" s="103">
        <v>0</v>
      </c>
      <c r="D32" s="103">
        <v>17</v>
      </c>
      <c r="E32" s="103">
        <v>19</v>
      </c>
      <c r="F32" s="93">
        <f aca="true" t="shared" si="3" ref="F32:F38">SUM(D32:E32)</f>
        <v>36</v>
      </c>
      <c r="G32" s="47" t="s">
        <v>284</v>
      </c>
      <c r="H32" s="152">
        <v>-2</v>
      </c>
      <c r="I32" s="48" t="s">
        <v>289</v>
      </c>
      <c r="J32" s="34" t="str">
        <f aca="true" t="shared" si="4" ref="J32:J38">IF(H32=0,"",IF(H32&gt;0,"↑","↓"))</f>
        <v>↓</v>
      </c>
      <c r="L32" s="202" t="s">
        <v>125</v>
      </c>
      <c r="M32" s="105">
        <v>1287</v>
      </c>
      <c r="N32" s="107">
        <v>1328</v>
      </c>
      <c r="O32" s="58"/>
      <c r="P32" s="110">
        <v>932</v>
      </c>
      <c r="Q32" s="56"/>
      <c r="S32" s="182"/>
      <c r="T32" s="183">
        <f>T31+U31</f>
        <v>285</v>
      </c>
      <c r="U32" s="184"/>
      <c r="V32" s="109"/>
      <c r="W32" s="183">
        <f>W31+X31</f>
        <v>0</v>
      </c>
      <c r="X32" s="184"/>
      <c r="Y32" s="109"/>
      <c r="Z32" s="183">
        <f>SUM(Z31:AA31)</f>
        <v>285</v>
      </c>
      <c r="AA32" s="184"/>
      <c r="AB32" s="141"/>
    </row>
    <row r="33" spans="2:28" ht="15" customHeight="1">
      <c r="B33" s="13" t="s">
        <v>275</v>
      </c>
      <c r="C33" s="103">
        <v>12</v>
      </c>
      <c r="D33" s="103">
        <v>16</v>
      </c>
      <c r="E33" s="103">
        <v>12</v>
      </c>
      <c r="F33" s="93">
        <f t="shared" si="3"/>
        <v>28</v>
      </c>
      <c r="G33" s="47" t="s">
        <v>292</v>
      </c>
      <c r="H33" s="152">
        <v>-16</v>
      </c>
      <c r="I33" s="48" t="s">
        <v>293</v>
      </c>
      <c r="J33" s="34" t="str">
        <f t="shared" si="4"/>
        <v>↓</v>
      </c>
      <c r="L33" s="203"/>
      <c r="M33" s="183">
        <f>M32+N32</f>
        <v>2615</v>
      </c>
      <c r="N33" s="184"/>
      <c r="O33" s="31" t="s">
        <v>297</v>
      </c>
      <c r="P33" s="109"/>
      <c r="Q33" s="50" t="s">
        <v>293</v>
      </c>
      <c r="S33" s="177" t="s">
        <v>129</v>
      </c>
      <c r="T33" s="105">
        <v>176</v>
      </c>
      <c r="U33" s="107">
        <v>190</v>
      </c>
      <c r="V33" s="110">
        <v>103</v>
      </c>
      <c r="W33" s="105">
        <v>10</v>
      </c>
      <c r="X33" s="107">
        <v>6</v>
      </c>
      <c r="Y33" s="110">
        <v>16</v>
      </c>
      <c r="Z33" s="105">
        <f>T33+W33</f>
        <v>186</v>
      </c>
      <c r="AA33" s="107">
        <f>U33+X33</f>
        <v>196</v>
      </c>
      <c r="AB33" s="142">
        <v>119</v>
      </c>
    </row>
    <row r="34" spans="2:28" ht="15" customHeight="1">
      <c r="B34" s="13" t="s">
        <v>276</v>
      </c>
      <c r="C34" s="103">
        <v>55</v>
      </c>
      <c r="D34" s="103">
        <v>64</v>
      </c>
      <c r="E34" s="103">
        <v>45</v>
      </c>
      <c r="F34" s="93">
        <f t="shared" si="3"/>
        <v>109</v>
      </c>
      <c r="G34" s="47" t="s">
        <v>294</v>
      </c>
      <c r="H34" s="152">
        <v>-26</v>
      </c>
      <c r="I34" s="48" t="s">
        <v>295</v>
      </c>
      <c r="J34" s="34" t="str">
        <f t="shared" si="4"/>
        <v>↓</v>
      </c>
      <c r="L34" s="202" t="s">
        <v>126</v>
      </c>
      <c r="M34" s="105">
        <v>359</v>
      </c>
      <c r="N34" s="107">
        <v>356</v>
      </c>
      <c r="O34" s="58"/>
      <c r="P34" s="110">
        <v>272</v>
      </c>
      <c r="Q34" s="56"/>
      <c r="S34" s="182"/>
      <c r="T34" s="183">
        <f>T33+U33</f>
        <v>366</v>
      </c>
      <c r="U34" s="184"/>
      <c r="V34" s="109"/>
      <c r="W34" s="183">
        <f>W33+X33</f>
        <v>16</v>
      </c>
      <c r="X34" s="184"/>
      <c r="Y34" s="109"/>
      <c r="Z34" s="183">
        <f>SUM(Z33:AA33)</f>
        <v>382</v>
      </c>
      <c r="AA34" s="184"/>
      <c r="AB34" s="141"/>
    </row>
    <row r="35" spans="2:28" ht="15" customHeight="1">
      <c r="B35" s="13" t="s">
        <v>277</v>
      </c>
      <c r="C35" s="103">
        <v>55</v>
      </c>
      <c r="D35" s="103">
        <v>59</v>
      </c>
      <c r="E35" s="103">
        <v>51</v>
      </c>
      <c r="F35" s="93">
        <f t="shared" si="3"/>
        <v>110</v>
      </c>
      <c r="G35" s="47" t="s">
        <v>294</v>
      </c>
      <c r="H35" s="152">
        <v>14</v>
      </c>
      <c r="I35" s="48" t="s">
        <v>291</v>
      </c>
      <c r="J35" s="34" t="str">
        <f t="shared" si="4"/>
        <v>↑</v>
      </c>
      <c r="L35" s="203"/>
      <c r="M35" s="183">
        <f>M34+N34</f>
        <v>715</v>
      </c>
      <c r="N35" s="184"/>
      <c r="O35" s="31" t="s">
        <v>292</v>
      </c>
      <c r="P35" s="109"/>
      <c r="Q35" s="50" t="s">
        <v>295</v>
      </c>
      <c r="S35" s="177" t="s">
        <v>130</v>
      </c>
      <c r="T35" s="105">
        <v>916</v>
      </c>
      <c r="U35" s="107">
        <v>917</v>
      </c>
      <c r="V35" s="110">
        <v>639</v>
      </c>
      <c r="W35" s="105">
        <v>143</v>
      </c>
      <c r="X35" s="107">
        <v>116</v>
      </c>
      <c r="Y35" s="110">
        <v>149</v>
      </c>
      <c r="Z35" s="105">
        <f>T35+W35</f>
        <v>1059</v>
      </c>
      <c r="AA35" s="107">
        <f>U35+X35</f>
        <v>1033</v>
      </c>
      <c r="AB35" s="142">
        <v>775</v>
      </c>
    </row>
    <row r="36" spans="2:28" ht="15" customHeight="1">
      <c r="B36" s="13" t="s">
        <v>246</v>
      </c>
      <c r="C36" s="103">
        <v>13</v>
      </c>
      <c r="D36" s="103">
        <v>0</v>
      </c>
      <c r="E36" s="103">
        <v>0</v>
      </c>
      <c r="F36" s="93">
        <f t="shared" si="3"/>
        <v>0</v>
      </c>
      <c r="G36" s="47" t="s">
        <v>292</v>
      </c>
      <c r="H36" s="152">
        <v>0</v>
      </c>
      <c r="I36" s="48" t="s">
        <v>286</v>
      </c>
      <c r="J36" s="34">
        <f t="shared" si="4"/>
      </c>
      <c r="L36" s="202" t="s">
        <v>127</v>
      </c>
      <c r="M36" s="105">
        <v>1001</v>
      </c>
      <c r="N36" s="107">
        <v>991</v>
      </c>
      <c r="O36" s="58"/>
      <c r="P36" s="110">
        <v>661</v>
      </c>
      <c r="Q36" s="56"/>
      <c r="S36" s="182"/>
      <c r="T36" s="183">
        <f>T35+U35</f>
        <v>1833</v>
      </c>
      <c r="U36" s="184"/>
      <c r="V36" s="109"/>
      <c r="W36" s="183">
        <f>W35+X35</f>
        <v>259</v>
      </c>
      <c r="X36" s="184"/>
      <c r="Y36" s="109"/>
      <c r="Z36" s="183">
        <f>SUM(Z35:AA35)</f>
        <v>2092</v>
      </c>
      <c r="AA36" s="184"/>
      <c r="AB36" s="141"/>
    </row>
    <row r="37" spans="2:28" ht="15" customHeight="1" thickBot="1">
      <c r="B37" s="14" t="s">
        <v>278</v>
      </c>
      <c r="C37" s="104">
        <v>6</v>
      </c>
      <c r="D37" s="104">
        <v>0</v>
      </c>
      <c r="E37" s="104">
        <v>0</v>
      </c>
      <c r="F37" s="95">
        <f t="shared" si="3"/>
        <v>0</v>
      </c>
      <c r="G37" s="57" t="s">
        <v>296</v>
      </c>
      <c r="H37" s="151">
        <v>0</v>
      </c>
      <c r="I37" s="51" t="s">
        <v>295</v>
      </c>
      <c r="J37" s="34">
        <f t="shared" si="4"/>
      </c>
      <c r="L37" s="203"/>
      <c r="M37" s="183">
        <f>M36+N36</f>
        <v>1992</v>
      </c>
      <c r="N37" s="184"/>
      <c r="O37" s="31" t="s">
        <v>294</v>
      </c>
      <c r="P37" s="109"/>
      <c r="Q37" s="50" t="s">
        <v>293</v>
      </c>
      <c r="S37" s="177" t="s">
        <v>156</v>
      </c>
      <c r="T37" s="105">
        <v>335</v>
      </c>
      <c r="U37" s="107">
        <v>341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341</v>
      </c>
      <c r="AA37" s="107">
        <f>U37+X37</f>
        <v>342</v>
      </c>
      <c r="AB37" s="142">
        <v>246</v>
      </c>
    </row>
    <row r="38" spans="2:28" ht="15" customHeight="1" thickBot="1">
      <c r="B38" s="15" t="s">
        <v>279</v>
      </c>
      <c r="C38" s="96">
        <v>-5</v>
      </c>
      <c r="D38" s="96">
        <v>6</v>
      </c>
      <c r="E38" s="96">
        <v>1</v>
      </c>
      <c r="F38" s="97">
        <f t="shared" si="3"/>
        <v>7</v>
      </c>
      <c r="G38" s="61" t="s">
        <v>292</v>
      </c>
      <c r="H38" s="150">
        <v>-26</v>
      </c>
      <c r="I38" s="60" t="s">
        <v>289</v>
      </c>
      <c r="J38" s="34" t="str">
        <f t="shared" si="4"/>
        <v>↓</v>
      </c>
      <c r="L38" s="202" t="s">
        <v>128</v>
      </c>
      <c r="M38" s="105">
        <v>143</v>
      </c>
      <c r="N38" s="107">
        <v>135</v>
      </c>
      <c r="O38" s="58"/>
      <c r="P38" s="110">
        <v>92</v>
      </c>
      <c r="Q38" s="56"/>
      <c r="S38" s="182"/>
      <c r="T38" s="183">
        <f>T37+U37</f>
        <v>676</v>
      </c>
      <c r="U38" s="184"/>
      <c r="V38" s="109"/>
      <c r="W38" s="183">
        <f>W37+X37</f>
        <v>7</v>
      </c>
      <c r="X38" s="184"/>
      <c r="Y38" s="109"/>
      <c r="Z38" s="183">
        <f>SUM(Z37:AA37)</f>
        <v>683</v>
      </c>
      <c r="AA38" s="184"/>
      <c r="AB38" s="141"/>
    </row>
    <row r="39" spans="2:28" ht="15" customHeight="1" thickBot="1">
      <c r="B39" s="10"/>
      <c r="C39" s="44"/>
      <c r="H39" s="154"/>
      <c r="L39" s="203"/>
      <c r="M39" s="183">
        <f>M38+N38</f>
        <v>278</v>
      </c>
      <c r="N39" s="184"/>
      <c r="O39" s="31" t="s">
        <v>284</v>
      </c>
      <c r="P39" s="109"/>
      <c r="Q39" s="50" t="s">
        <v>291</v>
      </c>
      <c r="S39" s="177" t="s">
        <v>132</v>
      </c>
      <c r="T39" s="105">
        <v>177</v>
      </c>
      <c r="U39" s="107">
        <v>189</v>
      </c>
      <c r="V39" s="110">
        <v>118</v>
      </c>
      <c r="W39" s="105">
        <v>9</v>
      </c>
      <c r="X39" s="107">
        <v>0</v>
      </c>
      <c r="Y39" s="110">
        <v>9</v>
      </c>
      <c r="Z39" s="105">
        <f>T39+W39</f>
        <v>186</v>
      </c>
      <c r="AA39" s="107">
        <f>U39+X39</f>
        <v>189</v>
      </c>
      <c r="AB39" s="142">
        <v>127</v>
      </c>
    </row>
    <row r="40" spans="2:28" ht="15" customHeight="1">
      <c r="B40" s="11" t="s">
        <v>157</v>
      </c>
      <c r="C40" s="12" t="s">
        <v>273</v>
      </c>
      <c r="D40" s="12" t="s">
        <v>107</v>
      </c>
      <c r="E40" s="12" t="s">
        <v>108</v>
      </c>
      <c r="F40" s="12" t="s">
        <v>274</v>
      </c>
      <c r="G40" s="77" t="s">
        <v>270</v>
      </c>
      <c r="H40" s="153"/>
      <c r="I40" s="79"/>
      <c r="L40" s="202" t="s">
        <v>129</v>
      </c>
      <c r="M40" s="105">
        <v>186</v>
      </c>
      <c r="N40" s="107">
        <v>196</v>
      </c>
      <c r="O40" s="58"/>
      <c r="P40" s="110">
        <v>119</v>
      </c>
      <c r="Q40" s="56"/>
      <c r="S40" s="182"/>
      <c r="T40" s="183">
        <f>T39+U39</f>
        <v>366</v>
      </c>
      <c r="U40" s="184"/>
      <c r="V40" s="109"/>
      <c r="W40" s="183">
        <f>W39+X39</f>
        <v>9</v>
      </c>
      <c r="X40" s="184"/>
      <c r="Y40" s="109"/>
      <c r="Z40" s="183">
        <f>SUM(Z39:AA39)</f>
        <v>375</v>
      </c>
      <c r="AA40" s="184"/>
      <c r="AB40" s="141"/>
    </row>
    <row r="41" spans="2:28" ht="15" customHeight="1">
      <c r="B41" s="13" t="s">
        <v>247</v>
      </c>
      <c r="C41" s="103">
        <v>0</v>
      </c>
      <c r="D41" s="103">
        <v>1</v>
      </c>
      <c r="E41" s="103">
        <v>1</v>
      </c>
      <c r="F41" s="93">
        <f aca="true" t="shared" si="5" ref="F41:F47">SUM(D41:E41)</f>
        <v>2</v>
      </c>
      <c r="G41" s="47" t="s">
        <v>290</v>
      </c>
      <c r="H41" s="152">
        <v>2</v>
      </c>
      <c r="I41" s="48" t="s">
        <v>289</v>
      </c>
      <c r="J41" s="34" t="str">
        <f aca="true" t="shared" si="6" ref="J41:J47">IF(H41=0,"",IF(H41&gt;0,"↑","↓"))</f>
        <v>↑</v>
      </c>
      <c r="L41" s="203"/>
      <c r="M41" s="183">
        <f>M40+N40</f>
        <v>382</v>
      </c>
      <c r="N41" s="184"/>
      <c r="O41" s="31" t="s">
        <v>287</v>
      </c>
      <c r="P41" s="109"/>
      <c r="Q41" s="50" t="s">
        <v>289</v>
      </c>
      <c r="S41" s="177" t="s">
        <v>133</v>
      </c>
      <c r="T41" s="105">
        <v>110</v>
      </c>
      <c r="U41" s="107">
        <v>96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96</v>
      </c>
      <c r="AB41" s="142">
        <v>61</v>
      </c>
    </row>
    <row r="42" spans="2:28" ht="15" customHeight="1">
      <c r="B42" s="13" t="s">
        <v>275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288</v>
      </c>
      <c r="H42" s="152">
        <v>-1</v>
      </c>
      <c r="I42" s="48" t="s">
        <v>285</v>
      </c>
      <c r="J42" s="34" t="str">
        <f t="shared" si="6"/>
        <v>↓</v>
      </c>
      <c r="L42" s="202" t="s">
        <v>130</v>
      </c>
      <c r="M42" s="105">
        <v>1059</v>
      </c>
      <c r="N42" s="107">
        <v>1033</v>
      </c>
      <c r="O42" s="58"/>
      <c r="P42" s="110">
        <v>775</v>
      </c>
      <c r="Q42" s="56"/>
      <c r="S42" s="182"/>
      <c r="T42" s="183">
        <f>T41+U41</f>
        <v>206</v>
      </c>
      <c r="U42" s="184"/>
      <c r="V42" s="109"/>
      <c r="W42" s="183">
        <f>W41+X41</f>
        <v>0</v>
      </c>
      <c r="X42" s="184"/>
      <c r="Y42" s="109"/>
      <c r="Z42" s="183">
        <f>SUM(Z41:AA41)</f>
        <v>206</v>
      </c>
      <c r="AA42" s="184"/>
      <c r="AB42" s="141"/>
    </row>
    <row r="43" spans="2:28" ht="15" customHeight="1">
      <c r="B43" s="13" t="s">
        <v>276</v>
      </c>
      <c r="C43" s="103">
        <v>11</v>
      </c>
      <c r="D43" s="103">
        <v>12</v>
      </c>
      <c r="E43" s="103">
        <v>1</v>
      </c>
      <c r="F43" s="93">
        <f t="shared" si="5"/>
        <v>13</v>
      </c>
      <c r="G43" s="47" t="s">
        <v>284</v>
      </c>
      <c r="H43" s="152">
        <v>-6</v>
      </c>
      <c r="I43" s="48" t="s">
        <v>286</v>
      </c>
      <c r="J43" s="34" t="str">
        <f t="shared" si="6"/>
        <v>↓</v>
      </c>
      <c r="L43" s="203"/>
      <c r="M43" s="183">
        <f>M42+N42</f>
        <v>2092</v>
      </c>
      <c r="N43" s="184"/>
      <c r="O43" s="31" t="s">
        <v>284</v>
      </c>
      <c r="P43" s="109"/>
      <c r="Q43" s="50" t="s">
        <v>5</v>
      </c>
      <c r="S43" s="177" t="s">
        <v>134</v>
      </c>
      <c r="T43" s="98">
        <v>20840</v>
      </c>
      <c r="U43" s="99">
        <v>20225</v>
      </c>
      <c r="V43" s="100">
        <v>15442</v>
      </c>
      <c r="W43" s="98">
        <v>720</v>
      </c>
      <c r="X43" s="99">
        <v>622</v>
      </c>
      <c r="Y43" s="100">
        <v>981</v>
      </c>
      <c r="Z43" s="98">
        <f>Z7+Z9+Z11+Z13+Z15+Z17+Z19+Z21+Z23+Z25+Z27+Z29+Z31+Z33+Z35+Z37+Z39+Z41</f>
        <v>21560</v>
      </c>
      <c r="AA43" s="99">
        <f>AA7+AA9+AA11+AA13+AA15+AA17+AA19+AA21+AA23+AA25+AA27+AA29+AA31+AA33+AA35+AA37+AA39+AA41</f>
        <v>20847</v>
      </c>
      <c r="AB43" s="143">
        <v>16280</v>
      </c>
    </row>
    <row r="44" spans="2:28" ht="15" customHeight="1" thickBot="1">
      <c r="B44" s="13" t="s">
        <v>277</v>
      </c>
      <c r="C44" s="103">
        <v>11</v>
      </c>
      <c r="D44" s="103">
        <v>10</v>
      </c>
      <c r="E44" s="103">
        <v>3</v>
      </c>
      <c r="F44" s="93">
        <f t="shared" si="5"/>
        <v>13</v>
      </c>
      <c r="G44" s="47" t="s">
        <v>4</v>
      </c>
      <c r="H44" s="152">
        <v>-14</v>
      </c>
      <c r="I44" s="48" t="s">
        <v>286</v>
      </c>
      <c r="J44" s="34" t="str">
        <f t="shared" si="6"/>
        <v>↓</v>
      </c>
      <c r="L44" s="202" t="s">
        <v>131</v>
      </c>
      <c r="M44" s="105">
        <v>341</v>
      </c>
      <c r="N44" s="107">
        <v>342</v>
      </c>
      <c r="O44" s="58"/>
      <c r="P44" s="108">
        <v>246</v>
      </c>
      <c r="Q44" s="56"/>
      <c r="S44" s="178"/>
      <c r="T44" s="179">
        <f>T43+U43</f>
        <v>41065</v>
      </c>
      <c r="U44" s="180"/>
      <c r="V44" s="101"/>
      <c r="W44" s="179">
        <f>W43+X43</f>
        <v>1342</v>
      </c>
      <c r="X44" s="180"/>
      <c r="Y44" s="101"/>
      <c r="Z44" s="179">
        <f>SUM(Z43:AA43)</f>
        <v>42407</v>
      </c>
      <c r="AA44" s="180"/>
      <c r="AB44" s="144"/>
    </row>
    <row r="45" spans="2:17" ht="15" customHeight="1">
      <c r="B45" s="13" t="s">
        <v>246</v>
      </c>
      <c r="C45" s="103">
        <v>2</v>
      </c>
      <c r="D45" s="103">
        <v>0</v>
      </c>
      <c r="E45" s="103">
        <v>1</v>
      </c>
      <c r="F45" s="93">
        <f t="shared" si="5"/>
        <v>1</v>
      </c>
      <c r="G45" s="47" t="s">
        <v>284</v>
      </c>
      <c r="H45" s="152">
        <v>0</v>
      </c>
      <c r="I45" s="48" t="s">
        <v>286</v>
      </c>
      <c r="J45" s="34">
        <f t="shared" si="6"/>
      </c>
      <c r="L45" s="203"/>
      <c r="M45" s="183">
        <f>M44+N44</f>
        <v>683</v>
      </c>
      <c r="N45" s="184"/>
      <c r="O45" s="31" t="s">
        <v>288</v>
      </c>
      <c r="P45" s="109"/>
      <c r="Q45" s="50" t="s">
        <v>5</v>
      </c>
    </row>
    <row r="46" spans="2:27" ht="15" customHeight="1" thickBot="1">
      <c r="B46" s="14" t="s">
        <v>278</v>
      </c>
      <c r="C46" s="104">
        <v>5</v>
      </c>
      <c r="D46" s="104">
        <v>4</v>
      </c>
      <c r="E46" s="104">
        <v>1</v>
      </c>
      <c r="F46" s="95">
        <f t="shared" si="5"/>
        <v>5</v>
      </c>
      <c r="G46" s="57" t="s">
        <v>287</v>
      </c>
      <c r="H46" s="151">
        <v>4</v>
      </c>
      <c r="I46" s="51" t="s">
        <v>286</v>
      </c>
      <c r="J46" s="34" t="str">
        <f t="shared" si="6"/>
        <v>↑</v>
      </c>
      <c r="L46" s="202" t="s">
        <v>132</v>
      </c>
      <c r="M46" s="105">
        <v>186</v>
      </c>
      <c r="N46" s="107">
        <v>189</v>
      </c>
      <c r="O46" s="58"/>
      <c r="P46" s="110">
        <v>127</v>
      </c>
      <c r="Q46" s="56"/>
      <c r="T46" s="181" t="s">
        <v>253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279</v>
      </c>
      <c r="C47" s="96">
        <v>-3</v>
      </c>
      <c r="D47" s="96">
        <v>-1</v>
      </c>
      <c r="E47" s="96">
        <v>-1</v>
      </c>
      <c r="F47" s="97">
        <f t="shared" si="5"/>
        <v>-2</v>
      </c>
      <c r="G47" s="61" t="s">
        <v>4</v>
      </c>
      <c r="H47" s="150">
        <v>7</v>
      </c>
      <c r="I47" s="60" t="s">
        <v>285</v>
      </c>
      <c r="J47" s="34" t="str">
        <f t="shared" si="6"/>
        <v>↑</v>
      </c>
      <c r="L47" s="203"/>
      <c r="M47" s="183">
        <f>M46+N46</f>
        <v>375</v>
      </c>
      <c r="N47" s="184"/>
      <c r="O47" s="31" t="s">
        <v>284</v>
      </c>
      <c r="P47" s="109"/>
      <c r="Q47" s="50" t="s">
        <v>283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110</v>
      </c>
      <c r="N48" s="107">
        <v>96</v>
      </c>
      <c r="O48" s="58"/>
      <c r="P48" s="110">
        <v>61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206</v>
      </c>
      <c r="N49" s="184"/>
      <c r="O49" s="31" t="s">
        <v>284</v>
      </c>
      <c r="P49" s="109"/>
      <c r="Q49" s="50" t="s">
        <v>283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407</v>
      </c>
      <c r="N50" s="107">
        <v>376</v>
      </c>
      <c r="O50" s="58"/>
      <c r="P50" s="110">
        <v>220</v>
      </c>
      <c r="Q50" s="56"/>
    </row>
    <row r="51" spans="12:17" ht="15" customHeight="1">
      <c r="L51" s="203"/>
      <c r="M51" s="183">
        <f>M50+N50</f>
        <v>783</v>
      </c>
      <c r="N51" s="184"/>
      <c r="O51" s="31" t="s">
        <v>282</v>
      </c>
      <c r="P51" s="109"/>
      <c r="Q51" s="50" t="s">
        <v>281</v>
      </c>
    </row>
    <row r="52" spans="12:17" ht="15" customHeight="1">
      <c r="L52" s="202" t="s">
        <v>134</v>
      </c>
      <c r="M52" s="98">
        <v>21560</v>
      </c>
      <c r="N52" s="99">
        <v>20847</v>
      </c>
      <c r="O52" s="58"/>
      <c r="P52" s="147">
        <v>16280</v>
      </c>
      <c r="Q52" s="56"/>
    </row>
    <row r="53" spans="12:17" ht="15" customHeight="1" thickBot="1">
      <c r="L53" s="207"/>
      <c r="M53" s="179">
        <f>M52+N52</f>
        <v>42407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D3:F3"/>
    <mergeCell ref="D4:F4"/>
    <mergeCell ref="D5:F5"/>
    <mergeCell ref="D6:F6"/>
    <mergeCell ref="M49:N49"/>
    <mergeCell ref="M43:N43"/>
    <mergeCell ref="L40:L41"/>
    <mergeCell ref="L42:L43"/>
    <mergeCell ref="M45:N45"/>
    <mergeCell ref="M47:N47"/>
    <mergeCell ref="M51:N51"/>
    <mergeCell ref="L44:L45"/>
    <mergeCell ref="L46:L47"/>
    <mergeCell ref="M33:N33"/>
    <mergeCell ref="L32:L33"/>
    <mergeCell ref="M53:N53"/>
    <mergeCell ref="L48:L49"/>
    <mergeCell ref="L50:L51"/>
    <mergeCell ref="L52:L53"/>
    <mergeCell ref="M41:N41"/>
    <mergeCell ref="L34:L35"/>
    <mergeCell ref="M37:N37"/>
    <mergeCell ref="M39:N39"/>
    <mergeCell ref="L36:L37"/>
    <mergeCell ref="L38:L39"/>
    <mergeCell ref="M35:N3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Z38:AA38"/>
    <mergeCell ref="S31:S32"/>
    <mergeCell ref="T32:U32"/>
    <mergeCell ref="W32:X32"/>
    <mergeCell ref="Z32:AA32"/>
    <mergeCell ref="S33:S34"/>
    <mergeCell ref="T34:U34"/>
    <mergeCell ref="W34:X34"/>
    <mergeCell ref="Z34:AA34"/>
    <mergeCell ref="T42:U42"/>
    <mergeCell ref="W42:X42"/>
    <mergeCell ref="Z42:AA42"/>
    <mergeCell ref="S35:S36"/>
    <mergeCell ref="T36:U36"/>
    <mergeCell ref="W36:X36"/>
    <mergeCell ref="Z36:AA36"/>
    <mergeCell ref="S37:S38"/>
    <mergeCell ref="T38:U38"/>
    <mergeCell ref="W38:X38"/>
    <mergeCell ref="S43:S44"/>
    <mergeCell ref="T44:U44"/>
    <mergeCell ref="W44:X44"/>
    <mergeCell ref="Z44:AA44"/>
    <mergeCell ref="T46:AA49"/>
    <mergeCell ref="S39:S40"/>
    <mergeCell ref="T40:U40"/>
    <mergeCell ref="W40:X40"/>
    <mergeCell ref="Z40:AA40"/>
    <mergeCell ref="S41:S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zoomScalePageLayoutView="0" workbookViewId="0" topLeftCell="A1">
      <selection activeCell="H11" sqref="H11"/>
    </sheetView>
  </sheetViews>
  <sheetFormatPr defaultColWidth="8.796875" defaultRowHeight="15" customHeight="1"/>
  <cols>
    <col min="1" max="1" width="1.59765625" style="34" customWidth="1"/>
    <col min="2" max="2" width="7.59765625" style="10" customWidth="1"/>
    <col min="3" max="3" width="5.59765625" style="44" customWidth="1"/>
    <col min="4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"令和２年４月１日の人口"</f>
        <v>令和２年４月１日の人口</v>
      </c>
      <c r="C1" s="10"/>
      <c r="D1" s="10"/>
      <c r="E1" s="10"/>
      <c r="F1" s="10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4" t="s">
        <v>6</v>
      </c>
      <c r="H2" s="74"/>
      <c r="I2" s="74"/>
    </row>
    <row r="3" spans="2:28" ht="15" customHeight="1">
      <c r="B3" s="81" t="s">
        <v>0</v>
      </c>
      <c r="C3" s="111"/>
      <c r="D3" s="211">
        <f>D9+D15</f>
        <v>42430</v>
      </c>
      <c r="E3" s="205"/>
      <c r="F3" s="206"/>
      <c r="G3" s="45" t="s">
        <v>4</v>
      </c>
      <c r="H3" s="162">
        <f>D3-'前年度末'!D3</f>
        <v>23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21568</v>
      </c>
      <c r="E4" s="195"/>
      <c r="F4" s="196"/>
      <c r="G4" s="47" t="s">
        <v>4</v>
      </c>
      <c r="H4" s="67">
        <f>D4-'前年度末'!D4</f>
        <v>8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20862</v>
      </c>
      <c r="E5" s="195"/>
      <c r="F5" s="196"/>
      <c r="G5" s="47" t="s">
        <v>4</v>
      </c>
      <c r="H5" s="163">
        <f>D5-'前年度末'!D5</f>
        <v>15</v>
      </c>
      <c r="I5" s="48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v>16344</v>
      </c>
      <c r="E6" s="198"/>
      <c r="F6" s="199"/>
      <c r="G6" s="53" t="s">
        <v>4</v>
      </c>
      <c r="H6" s="70">
        <f>D6-'前年度末'!D6</f>
        <v>64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135</v>
      </c>
      <c r="N6" s="106">
        <v>133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2:28" ht="15" customHeight="1">
      <c r="B7" s="34"/>
      <c r="C7" s="34"/>
      <c r="F7" s="91"/>
      <c r="H7" s="64"/>
      <c r="L7" s="203"/>
      <c r="M7" s="183">
        <f>M6+N6</f>
        <v>268</v>
      </c>
      <c r="N7" s="184"/>
      <c r="O7" s="31" t="s">
        <v>4</v>
      </c>
      <c r="P7" s="109"/>
      <c r="Q7" s="50" t="s">
        <v>263</v>
      </c>
      <c r="S7" s="177" t="s">
        <v>112</v>
      </c>
      <c r="T7" s="105">
        <v>135</v>
      </c>
      <c r="U7" s="106">
        <v>132</v>
      </c>
      <c r="V7" s="108">
        <v>84</v>
      </c>
      <c r="W7" s="105">
        <v>0</v>
      </c>
      <c r="X7" s="106">
        <v>1</v>
      </c>
      <c r="Y7" s="108">
        <v>1</v>
      </c>
      <c r="Z7" s="105">
        <f>T7+W7</f>
        <v>135</v>
      </c>
      <c r="AA7" s="106">
        <f>U7+X7</f>
        <v>133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4" t="s">
        <v>6</v>
      </c>
      <c r="H8" s="74"/>
      <c r="I8" s="74"/>
      <c r="L8" s="202" t="s">
        <v>113</v>
      </c>
      <c r="M8" s="105">
        <v>167</v>
      </c>
      <c r="N8" s="107">
        <v>168</v>
      </c>
      <c r="O8" s="58"/>
      <c r="P8" s="110">
        <v>115</v>
      </c>
      <c r="Q8" s="56"/>
      <c r="S8" s="182"/>
      <c r="T8" s="183">
        <f>T7+U7</f>
        <v>267</v>
      </c>
      <c r="U8" s="184"/>
      <c r="V8" s="109"/>
      <c r="W8" s="183">
        <f>W7+X7</f>
        <v>1</v>
      </c>
      <c r="X8" s="184"/>
      <c r="Y8" s="109"/>
      <c r="Z8" s="183">
        <f>SUM(Z7:AA7)</f>
        <v>268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41075</v>
      </c>
      <c r="E9" s="205"/>
      <c r="F9" s="206"/>
      <c r="G9" s="45" t="s">
        <v>4</v>
      </c>
      <c r="H9" s="162">
        <f>D9-'前年度末'!D9</f>
        <v>10</v>
      </c>
      <c r="I9" s="46" t="s">
        <v>5</v>
      </c>
      <c r="J9" s="34" t="str">
        <f>IF(H9=0,"",IF(H9&gt;0,"↑","↓"))</f>
        <v>↑</v>
      </c>
      <c r="L9" s="203"/>
      <c r="M9" s="183">
        <f>M8+N8</f>
        <v>335</v>
      </c>
      <c r="N9" s="184"/>
      <c r="O9" s="31" t="s">
        <v>264</v>
      </c>
      <c r="P9" s="109"/>
      <c r="Q9" s="50" t="s">
        <v>263</v>
      </c>
      <c r="S9" s="177" t="s">
        <v>113</v>
      </c>
      <c r="T9" s="105">
        <v>167</v>
      </c>
      <c r="U9" s="107">
        <v>168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167</v>
      </c>
      <c r="AA9" s="107">
        <f>U9+X9</f>
        <v>168</v>
      </c>
      <c r="AB9" s="142">
        <v>115</v>
      </c>
    </row>
    <row r="10" spans="2:28" ht="15" customHeight="1">
      <c r="B10" s="112" t="s">
        <v>1</v>
      </c>
      <c r="C10" s="113"/>
      <c r="D10" s="209">
        <v>20842</v>
      </c>
      <c r="E10" s="195"/>
      <c r="F10" s="196"/>
      <c r="G10" s="47" t="s">
        <v>4</v>
      </c>
      <c r="H10" s="67">
        <f>D10-'前年度末'!D10</f>
        <v>2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1557</v>
      </c>
      <c r="N10" s="107">
        <v>1525</v>
      </c>
      <c r="O10" s="58"/>
      <c r="P10" s="110">
        <v>1141</v>
      </c>
      <c r="Q10" s="56"/>
      <c r="S10" s="182"/>
      <c r="T10" s="183">
        <f>T9+U9</f>
        <v>335</v>
      </c>
      <c r="U10" s="184"/>
      <c r="V10" s="109"/>
      <c r="W10" s="183">
        <f>W9+X9</f>
        <v>0</v>
      </c>
      <c r="X10" s="184"/>
      <c r="Y10" s="109"/>
      <c r="Z10" s="183">
        <f>SUM(Z9:AA9)</f>
        <v>335</v>
      </c>
      <c r="AA10" s="184"/>
      <c r="AB10" s="141"/>
    </row>
    <row r="11" spans="2:28" ht="15" customHeight="1">
      <c r="B11" s="112" t="s">
        <v>2</v>
      </c>
      <c r="C11" s="113"/>
      <c r="D11" s="209">
        <v>20233</v>
      </c>
      <c r="E11" s="195"/>
      <c r="F11" s="196"/>
      <c r="G11" s="47" t="s">
        <v>4</v>
      </c>
      <c r="H11" s="164">
        <f>D11-'前年度末'!D11</f>
        <v>8</v>
      </c>
      <c r="I11" s="48" t="s">
        <v>5</v>
      </c>
      <c r="J11" s="34" t="str">
        <f>IF(H11=0,"",IF(H11&gt;0,"↑","↓"))</f>
        <v>↑</v>
      </c>
      <c r="L11" s="203"/>
      <c r="M11" s="183">
        <f>M10+N10</f>
        <v>3082</v>
      </c>
      <c r="N11" s="184"/>
      <c r="O11" s="31" t="s">
        <v>264</v>
      </c>
      <c r="P11" s="109"/>
      <c r="Q11" s="50" t="s">
        <v>263</v>
      </c>
      <c r="S11" s="177" t="s">
        <v>114</v>
      </c>
      <c r="T11" s="105">
        <v>1544</v>
      </c>
      <c r="U11" s="107">
        <v>1512</v>
      </c>
      <c r="V11" s="110">
        <v>1127</v>
      </c>
      <c r="W11" s="105">
        <v>13</v>
      </c>
      <c r="X11" s="107">
        <v>13</v>
      </c>
      <c r="Y11" s="110">
        <v>21</v>
      </c>
      <c r="Z11" s="105">
        <f>T11+W11</f>
        <v>1557</v>
      </c>
      <c r="AA11" s="107">
        <f>U11+X11</f>
        <v>1525</v>
      </c>
      <c r="AB11" s="142">
        <v>1141</v>
      </c>
    </row>
    <row r="12" spans="2:28" ht="15" customHeight="1" thickBot="1">
      <c r="B12" s="114" t="s">
        <v>3</v>
      </c>
      <c r="C12" s="115"/>
      <c r="D12" s="210">
        <v>15468</v>
      </c>
      <c r="E12" s="198"/>
      <c r="F12" s="199"/>
      <c r="G12" s="53" t="s">
        <v>4</v>
      </c>
      <c r="H12" s="70">
        <f>D12-'前年度末'!D12</f>
        <v>55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2417</v>
      </c>
      <c r="N12" s="107">
        <v>2341</v>
      </c>
      <c r="O12" s="58"/>
      <c r="P12" s="110">
        <v>1739</v>
      </c>
      <c r="Q12" s="56"/>
      <c r="S12" s="182"/>
      <c r="T12" s="183">
        <f>T11+U11</f>
        <v>3056</v>
      </c>
      <c r="U12" s="184"/>
      <c r="V12" s="109"/>
      <c r="W12" s="183">
        <f>W11+X11</f>
        <v>26</v>
      </c>
      <c r="X12" s="184"/>
      <c r="Y12" s="109"/>
      <c r="Z12" s="183">
        <f>SUM(Z11:AA11)</f>
        <v>3082</v>
      </c>
      <c r="AA12" s="184"/>
      <c r="AB12" s="141"/>
    </row>
    <row r="13" spans="2:28" ht="15" customHeight="1">
      <c r="B13" s="34"/>
      <c r="C13" s="34"/>
      <c r="F13" s="91"/>
      <c r="H13" s="64"/>
      <c r="L13" s="203"/>
      <c r="M13" s="183">
        <f>M12+N12</f>
        <v>4758</v>
      </c>
      <c r="N13" s="184"/>
      <c r="O13" s="31" t="s">
        <v>264</v>
      </c>
      <c r="P13" s="109"/>
      <c r="Q13" s="50" t="s">
        <v>263</v>
      </c>
      <c r="S13" s="177" t="s">
        <v>115</v>
      </c>
      <c r="T13" s="105">
        <v>2407</v>
      </c>
      <c r="U13" s="107">
        <v>2329</v>
      </c>
      <c r="V13" s="110">
        <v>1723</v>
      </c>
      <c r="W13" s="105">
        <v>30</v>
      </c>
      <c r="X13" s="107">
        <v>35</v>
      </c>
      <c r="Y13" s="110">
        <v>50</v>
      </c>
      <c r="Z13" s="105">
        <f>T13+W13</f>
        <v>2437</v>
      </c>
      <c r="AA13" s="107">
        <f>U13+X13</f>
        <v>2364</v>
      </c>
      <c r="AB13" s="142">
        <v>1758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4" t="s">
        <v>6</v>
      </c>
      <c r="H14" s="74"/>
      <c r="I14" s="74"/>
      <c r="L14" s="202" t="s">
        <v>116</v>
      </c>
      <c r="M14" s="105">
        <v>731</v>
      </c>
      <c r="N14" s="107">
        <v>742</v>
      </c>
      <c r="O14" s="58"/>
      <c r="P14" s="110">
        <v>578</v>
      </c>
      <c r="Q14" s="56"/>
      <c r="S14" s="182"/>
      <c r="T14" s="183">
        <f>T13+U13</f>
        <v>4736</v>
      </c>
      <c r="U14" s="184"/>
      <c r="V14" s="109"/>
      <c r="W14" s="183">
        <f>W13+X13</f>
        <v>65</v>
      </c>
      <c r="X14" s="184"/>
      <c r="Y14" s="109"/>
      <c r="Z14" s="183">
        <f>SUM(Z13:AA13)</f>
        <v>4801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1355</v>
      </c>
      <c r="E15" s="205"/>
      <c r="F15" s="206"/>
      <c r="G15" s="45" t="s">
        <v>4</v>
      </c>
      <c r="H15" s="162">
        <f>D15-'前年度末'!D15</f>
        <v>13</v>
      </c>
      <c r="I15" s="46" t="s">
        <v>5</v>
      </c>
      <c r="J15" s="34" t="str">
        <f>IF(H15=0,"",IF(H15&gt;0,"↑","↓"))</f>
        <v>↑</v>
      </c>
      <c r="L15" s="203"/>
      <c r="M15" s="183">
        <f>M14+N14</f>
        <v>1473</v>
      </c>
      <c r="N15" s="184"/>
      <c r="O15" s="31" t="s">
        <v>264</v>
      </c>
      <c r="P15" s="109"/>
      <c r="Q15" s="50" t="s">
        <v>263</v>
      </c>
      <c r="S15" s="177" t="s">
        <v>116</v>
      </c>
      <c r="T15" s="105">
        <v>458</v>
      </c>
      <c r="U15" s="107">
        <v>463</v>
      </c>
      <c r="V15" s="110">
        <v>361</v>
      </c>
      <c r="W15" s="105">
        <v>4</v>
      </c>
      <c r="X15" s="107">
        <v>5</v>
      </c>
      <c r="Y15" s="110">
        <v>5</v>
      </c>
      <c r="Z15" s="105">
        <f>T15+W15</f>
        <v>462</v>
      </c>
      <c r="AA15" s="107">
        <f>U15+X15</f>
        <v>468</v>
      </c>
      <c r="AB15" s="142">
        <v>363</v>
      </c>
    </row>
    <row r="16" spans="2:28" ht="15" customHeight="1">
      <c r="B16" s="112" t="s">
        <v>1</v>
      </c>
      <c r="C16" s="113"/>
      <c r="D16" s="209">
        <v>726</v>
      </c>
      <c r="E16" s="195"/>
      <c r="F16" s="196"/>
      <c r="G16" s="47" t="s">
        <v>4</v>
      </c>
      <c r="H16" s="67">
        <f>D16-'前年度末'!D16</f>
        <v>6</v>
      </c>
      <c r="I16" s="48" t="s">
        <v>5</v>
      </c>
      <c r="J16" s="34" t="str">
        <f>IF(H16=0,"",IF(H16&gt;0,"↑","↓"))</f>
        <v>↑</v>
      </c>
      <c r="L16" s="202" t="s">
        <v>117</v>
      </c>
      <c r="M16" s="105">
        <v>2779</v>
      </c>
      <c r="N16" s="107">
        <v>2667</v>
      </c>
      <c r="O16" s="58"/>
      <c r="P16" s="110">
        <v>2125</v>
      </c>
      <c r="Q16" s="56"/>
      <c r="S16" s="182"/>
      <c r="T16" s="183">
        <f>T15+U15</f>
        <v>921</v>
      </c>
      <c r="U16" s="184"/>
      <c r="V16" s="109"/>
      <c r="W16" s="183">
        <f>W15+X15</f>
        <v>9</v>
      </c>
      <c r="X16" s="184"/>
      <c r="Y16" s="109"/>
      <c r="Z16" s="183">
        <f>SUM(Z15:AA15)</f>
        <v>930</v>
      </c>
      <c r="AA16" s="184"/>
      <c r="AB16" s="141"/>
    </row>
    <row r="17" spans="2:28" ht="15" customHeight="1">
      <c r="B17" s="112" t="s">
        <v>2</v>
      </c>
      <c r="C17" s="113"/>
      <c r="D17" s="209">
        <v>629</v>
      </c>
      <c r="E17" s="195"/>
      <c r="F17" s="196"/>
      <c r="G17" s="47" t="s">
        <v>4</v>
      </c>
      <c r="H17" s="164">
        <f>D17-'前年度末'!D17</f>
        <v>7</v>
      </c>
      <c r="I17" s="48" t="s">
        <v>5</v>
      </c>
      <c r="J17" s="34" t="str">
        <f>IF(H17=0,"",IF(H17&gt;0,"↑","↓"))</f>
        <v>↑</v>
      </c>
      <c r="L17" s="203"/>
      <c r="M17" s="183">
        <f>M16+N16</f>
        <v>5446</v>
      </c>
      <c r="N17" s="184"/>
      <c r="O17" s="31" t="s">
        <v>264</v>
      </c>
      <c r="P17" s="109"/>
      <c r="Q17" s="50" t="s">
        <v>263</v>
      </c>
      <c r="S17" s="177" t="s">
        <v>259</v>
      </c>
      <c r="T17" s="105">
        <v>1741</v>
      </c>
      <c r="U17" s="107">
        <v>1591</v>
      </c>
      <c r="V17" s="110">
        <v>1316</v>
      </c>
      <c r="W17" s="105">
        <v>14</v>
      </c>
      <c r="X17" s="107">
        <v>24</v>
      </c>
      <c r="Y17" s="110">
        <v>27</v>
      </c>
      <c r="Z17" s="105">
        <f>T17+W17</f>
        <v>1755</v>
      </c>
      <c r="AA17" s="107">
        <f>U17+X17</f>
        <v>1615</v>
      </c>
      <c r="AB17" s="142">
        <v>1329</v>
      </c>
    </row>
    <row r="18" spans="2:28" ht="15" customHeight="1" thickBot="1">
      <c r="B18" s="114" t="s">
        <v>3</v>
      </c>
      <c r="C18" s="115"/>
      <c r="D18" s="210">
        <v>876</v>
      </c>
      <c r="E18" s="198"/>
      <c r="F18" s="199"/>
      <c r="G18" s="53" t="s">
        <v>4</v>
      </c>
      <c r="H18" s="163">
        <f>D18-'前年度末'!D18</f>
        <v>9</v>
      </c>
      <c r="I18" s="54" t="s">
        <v>5</v>
      </c>
      <c r="J18" s="34" t="str">
        <f>IF(H18=0,"",IF(H18&gt;0,"↑","↓"))</f>
        <v>↑</v>
      </c>
      <c r="L18" s="202" t="s">
        <v>118</v>
      </c>
      <c r="M18" s="105">
        <v>3069</v>
      </c>
      <c r="N18" s="107">
        <v>2897</v>
      </c>
      <c r="O18" s="58"/>
      <c r="P18" s="110">
        <v>2431</v>
      </c>
      <c r="Q18" s="56"/>
      <c r="S18" s="182"/>
      <c r="T18" s="183">
        <f>T17+U17</f>
        <v>3332</v>
      </c>
      <c r="U18" s="184"/>
      <c r="V18" s="109"/>
      <c r="W18" s="183">
        <f>W17+X17</f>
        <v>38</v>
      </c>
      <c r="X18" s="184"/>
      <c r="Y18" s="109"/>
      <c r="Z18" s="183">
        <f>SUM(Z17:AA17)</f>
        <v>3370</v>
      </c>
      <c r="AA18" s="184"/>
      <c r="AB18" s="141"/>
    </row>
    <row r="19" spans="3:28" ht="15" customHeight="1">
      <c r="C19" s="10"/>
      <c r="D19" s="10"/>
      <c r="E19" s="10"/>
      <c r="F19" s="44"/>
      <c r="H19" s="36"/>
      <c r="L19" s="203"/>
      <c r="M19" s="183">
        <f>M18+N18</f>
        <v>5966</v>
      </c>
      <c r="N19" s="184"/>
      <c r="O19" s="31" t="s">
        <v>264</v>
      </c>
      <c r="P19" s="109"/>
      <c r="Q19" s="50" t="s">
        <v>263</v>
      </c>
      <c r="S19" s="177" t="s">
        <v>260</v>
      </c>
      <c r="T19" s="105">
        <v>4850</v>
      </c>
      <c r="U19" s="107">
        <v>4702</v>
      </c>
      <c r="V19" s="110">
        <v>3682</v>
      </c>
      <c r="W19" s="105">
        <v>192</v>
      </c>
      <c r="X19" s="107">
        <v>144</v>
      </c>
      <c r="Y19" s="110">
        <v>228</v>
      </c>
      <c r="Z19" s="105">
        <f>T19+W19</f>
        <v>5042</v>
      </c>
      <c r="AA19" s="107">
        <f>U19+X19</f>
        <v>4846</v>
      </c>
      <c r="AB19" s="142">
        <v>3877</v>
      </c>
    </row>
    <row r="20" spans="2:28" ht="15" customHeight="1">
      <c r="B20" s="85" t="s">
        <v>7</v>
      </c>
      <c r="C20" s="34"/>
      <c r="H20" s="63"/>
      <c r="L20" s="202" t="s">
        <v>119</v>
      </c>
      <c r="M20" s="105">
        <v>78</v>
      </c>
      <c r="N20" s="107">
        <v>88</v>
      </c>
      <c r="O20" s="58"/>
      <c r="P20" s="110">
        <v>54</v>
      </c>
      <c r="Q20" s="56"/>
      <c r="S20" s="182"/>
      <c r="T20" s="183">
        <f>T19+U19</f>
        <v>9552</v>
      </c>
      <c r="U20" s="184"/>
      <c r="V20" s="109"/>
      <c r="W20" s="183">
        <f>W19+X19</f>
        <v>336</v>
      </c>
      <c r="X20" s="184"/>
      <c r="Y20" s="109"/>
      <c r="Z20" s="183">
        <f>SUM(Z19:AA19)</f>
        <v>9888</v>
      </c>
      <c r="AA20" s="184"/>
      <c r="AB20" s="141"/>
    </row>
    <row r="21" spans="8:28" ht="15" customHeight="1" thickBot="1">
      <c r="H21" s="63"/>
      <c r="L21" s="203"/>
      <c r="M21" s="183">
        <f>M20+N20</f>
        <v>166</v>
      </c>
      <c r="N21" s="184"/>
      <c r="O21" s="31" t="s">
        <v>264</v>
      </c>
      <c r="P21" s="109"/>
      <c r="Q21" s="50" t="s">
        <v>263</v>
      </c>
      <c r="S21" s="177" t="s">
        <v>120</v>
      </c>
      <c r="T21" s="105">
        <v>1436</v>
      </c>
      <c r="U21" s="107">
        <v>1341</v>
      </c>
      <c r="V21" s="110">
        <v>1065</v>
      </c>
      <c r="W21" s="105">
        <v>61</v>
      </c>
      <c r="X21" s="107">
        <v>61</v>
      </c>
      <c r="Y21" s="110">
        <v>83</v>
      </c>
      <c r="Z21" s="105">
        <f>T21+W21</f>
        <v>1497</v>
      </c>
      <c r="AA21" s="107">
        <f>U21+X21</f>
        <v>1402</v>
      </c>
      <c r="AB21" s="142">
        <v>1136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78"/>
      <c r="I22" s="79"/>
      <c r="L22" s="202" t="s">
        <v>120</v>
      </c>
      <c r="M22" s="105">
        <v>1490</v>
      </c>
      <c r="N22" s="107">
        <v>1399</v>
      </c>
      <c r="O22" s="58"/>
      <c r="P22" s="110">
        <v>1132</v>
      </c>
      <c r="Q22" s="56"/>
      <c r="S22" s="182"/>
      <c r="T22" s="183">
        <f>T21+U21</f>
        <v>2777</v>
      </c>
      <c r="U22" s="184"/>
      <c r="V22" s="109"/>
      <c r="W22" s="183">
        <f>W21+X21</f>
        <v>122</v>
      </c>
      <c r="X22" s="184"/>
      <c r="Y22" s="109"/>
      <c r="Z22" s="183">
        <f>SUM(Z21:AA21)</f>
        <v>2899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20</v>
      </c>
      <c r="E23" s="92">
        <f t="shared" si="0"/>
        <v>13</v>
      </c>
      <c r="F23" s="93">
        <f>SUM(D23:E23)</f>
        <v>33</v>
      </c>
      <c r="G23" s="47" t="s">
        <v>105</v>
      </c>
      <c r="H23" s="68">
        <f>F23-'前年度末'!F23</f>
        <v>-5</v>
      </c>
      <c r="I23" s="48" t="s">
        <v>106</v>
      </c>
      <c r="J23" s="34" t="str">
        <f aca="true" t="shared" si="1" ref="J23:J29">IF(H23=0,"",IF(H23&gt;0,"↑","↓"))</f>
        <v>↓</v>
      </c>
      <c r="L23" s="203"/>
      <c r="M23" s="183">
        <f>M22+N22</f>
        <v>2889</v>
      </c>
      <c r="N23" s="184"/>
      <c r="O23" s="31" t="s">
        <v>264</v>
      </c>
      <c r="P23" s="109"/>
      <c r="Q23" s="50" t="s">
        <v>263</v>
      </c>
      <c r="S23" s="177" t="s">
        <v>121</v>
      </c>
      <c r="T23" s="105">
        <v>450</v>
      </c>
      <c r="U23" s="107">
        <v>439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451</v>
      </c>
      <c r="AA23" s="107">
        <f>U23+X23</f>
        <v>440</v>
      </c>
      <c r="AB23" s="142">
        <v>291</v>
      </c>
    </row>
    <row r="24" spans="2:28" ht="15" customHeight="1">
      <c r="B24" s="13" t="s">
        <v>10</v>
      </c>
      <c r="C24" s="92">
        <f t="shared" si="0"/>
        <v>8</v>
      </c>
      <c r="D24" s="92">
        <f t="shared" si="0"/>
        <v>14</v>
      </c>
      <c r="E24" s="92">
        <f t="shared" si="0"/>
        <v>8</v>
      </c>
      <c r="F24" s="93">
        <f aca="true" t="shared" si="2" ref="F24:F29">SUM(D24:E24)</f>
        <v>22</v>
      </c>
      <c r="G24" s="47" t="s">
        <v>105</v>
      </c>
      <c r="H24" s="149">
        <f>F24-'前年度末'!F24</f>
        <v>-6</v>
      </c>
      <c r="I24" s="48" t="s">
        <v>106</v>
      </c>
      <c r="J24" s="34" t="str">
        <f t="shared" si="1"/>
        <v>↓</v>
      </c>
      <c r="L24" s="202" t="s">
        <v>121</v>
      </c>
      <c r="M24" s="105">
        <v>448</v>
      </c>
      <c r="N24" s="107">
        <v>438</v>
      </c>
      <c r="O24" s="58"/>
      <c r="P24" s="110">
        <v>289</v>
      </c>
      <c r="Q24" s="56"/>
      <c r="S24" s="182"/>
      <c r="T24" s="183">
        <f>T23+U23</f>
        <v>889</v>
      </c>
      <c r="U24" s="184"/>
      <c r="V24" s="109"/>
      <c r="W24" s="183">
        <f>W23+X23</f>
        <v>2</v>
      </c>
      <c r="X24" s="184"/>
      <c r="Y24" s="109"/>
      <c r="Z24" s="183">
        <f>SUM(Z23:AA23)</f>
        <v>891</v>
      </c>
      <c r="AA24" s="184"/>
      <c r="AB24" s="141"/>
    </row>
    <row r="25" spans="2:28" ht="15" customHeight="1">
      <c r="B25" s="13" t="s">
        <v>11</v>
      </c>
      <c r="C25" s="92">
        <f t="shared" si="0"/>
        <v>157</v>
      </c>
      <c r="D25" s="92">
        <f t="shared" si="0"/>
        <v>151</v>
      </c>
      <c r="E25" s="92">
        <f t="shared" si="0"/>
        <v>137</v>
      </c>
      <c r="F25" s="93">
        <f t="shared" si="2"/>
        <v>288</v>
      </c>
      <c r="G25" s="47" t="s">
        <v>105</v>
      </c>
      <c r="H25" s="68">
        <f>F25-'前年度末'!F25</f>
        <v>166</v>
      </c>
      <c r="I25" s="48" t="s">
        <v>106</v>
      </c>
      <c r="J25" s="34" t="str">
        <f t="shared" si="1"/>
        <v>↑</v>
      </c>
      <c r="L25" s="203"/>
      <c r="M25" s="183">
        <f>M24+N24</f>
        <v>886</v>
      </c>
      <c r="N25" s="184"/>
      <c r="O25" s="31" t="s">
        <v>264</v>
      </c>
      <c r="P25" s="109"/>
      <c r="Q25" s="50" t="s">
        <v>263</v>
      </c>
      <c r="S25" s="177" t="s">
        <v>122</v>
      </c>
      <c r="T25" s="105">
        <v>1927</v>
      </c>
      <c r="U25" s="107">
        <v>1836</v>
      </c>
      <c r="V25" s="110">
        <v>1662</v>
      </c>
      <c r="W25" s="105">
        <v>185</v>
      </c>
      <c r="X25" s="107">
        <v>113</v>
      </c>
      <c r="Y25" s="110">
        <v>266</v>
      </c>
      <c r="Z25" s="105">
        <f>T25+W25</f>
        <v>2112</v>
      </c>
      <c r="AA25" s="107">
        <f>U25+X25</f>
        <v>1949</v>
      </c>
      <c r="AB25" s="142">
        <v>1911</v>
      </c>
    </row>
    <row r="26" spans="2:28" ht="15" customHeight="1">
      <c r="B26" s="13" t="s">
        <v>12</v>
      </c>
      <c r="C26" s="92">
        <f t="shared" si="0"/>
        <v>87</v>
      </c>
      <c r="D26" s="92">
        <f>D35+D44</f>
        <v>148</v>
      </c>
      <c r="E26" s="92">
        <f>E35+E44</f>
        <v>123</v>
      </c>
      <c r="F26" s="93">
        <f t="shared" si="2"/>
        <v>271</v>
      </c>
      <c r="G26" s="47" t="s">
        <v>105</v>
      </c>
      <c r="H26" s="68">
        <f>F26-'前年度末'!F26</f>
        <v>148</v>
      </c>
      <c r="I26" s="48" t="s">
        <v>106</v>
      </c>
      <c r="J26" s="34" t="str">
        <f t="shared" si="1"/>
        <v>↑</v>
      </c>
      <c r="L26" s="202" t="s">
        <v>122</v>
      </c>
      <c r="M26" s="105">
        <v>2006</v>
      </c>
      <c r="N26" s="107">
        <v>1827</v>
      </c>
      <c r="O26" s="58"/>
      <c r="P26" s="110">
        <v>1810</v>
      </c>
      <c r="Q26" s="56"/>
      <c r="S26" s="182"/>
      <c r="T26" s="183">
        <f>T25+U25</f>
        <v>3763</v>
      </c>
      <c r="U26" s="184"/>
      <c r="V26" s="109"/>
      <c r="W26" s="183">
        <f>W25+X25</f>
        <v>298</v>
      </c>
      <c r="X26" s="184"/>
      <c r="Y26" s="109"/>
      <c r="Z26" s="183">
        <f>SUM(Z25:AA25)</f>
        <v>4061</v>
      </c>
      <c r="AA26" s="184"/>
      <c r="AB26" s="141"/>
    </row>
    <row r="27" spans="2:28" ht="15" customHeight="1">
      <c r="B27" s="13" t="s">
        <v>13</v>
      </c>
      <c r="C27" s="92">
        <f t="shared" si="0"/>
        <v>23</v>
      </c>
      <c r="D27" s="92">
        <f t="shared" si="0"/>
        <v>2</v>
      </c>
      <c r="E27" s="92">
        <f t="shared" si="0"/>
        <v>0</v>
      </c>
      <c r="F27" s="93">
        <f t="shared" si="2"/>
        <v>2</v>
      </c>
      <c r="G27" s="47" t="s">
        <v>105</v>
      </c>
      <c r="H27" s="68">
        <f>F27-'前年度末'!F27</f>
        <v>1</v>
      </c>
      <c r="I27" s="48" t="s">
        <v>106</v>
      </c>
      <c r="J27" s="34" t="str">
        <f t="shared" si="1"/>
        <v>↑</v>
      </c>
      <c r="L27" s="203"/>
      <c r="M27" s="183">
        <f>M26+N26</f>
        <v>3833</v>
      </c>
      <c r="N27" s="184"/>
      <c r="O27" s="31" t="s">
        <v>264</v>
      </c>
      <c r="P27" s="109"/>
      <c r="Q27" s="50" t="s">
        <v>263</v>
      </c>
      <c r="S27" s="177" t="s">
        <v>155</v>
      </c>
      <c r="T27" s="105">
        <v>2859</v>
      </c>
      <c r="U27" s="107">
        <v>2858</v>
      </c>
      <c r="V27" s="110">
        <v>2149</v>
      </c>
      <c r="W27" s="105">
        <v>55</v>
      </c>
      <c r="X27" s="107">
        <v>103</v>
      </c>
      <c r="Y27" s="110">
        <v>120</v>
      </c>
      <c r="Z27" s="105">
        <f>T27+W27</f>
        <v>2914</v>
      </c>
      <c r="AA27" s="107">
        <f>U27+X27</f>
        <v>2961</v>
      </c>
      <c r="AB27" s="142">
        <v>2247</v>
      </c>
    </row>
    <row r="28" spans="2:28" ht="15" customHeight="1" thickBot="1">
      <c r="B28" s="14" t="s">
        <v>14</v>
      </c>
      <c r="C28" s="94">
        <f t="shared" si="0"/>
        <v>21</v>
      </c>
      <c r="D28" s="94">
        <f t="shared" si="0"/>
        <v>3</v>
      </c>
      <c r="E28" s="94">
        <f t="shared" si="0"/>
        <v>4</v>
      </c>
      <c r="F28" s="95">
        <f t="shared" si="2"/>
        <v>7</v>
      </c>
      <c r="G28" s="57" t="s">
        <v>105</v>
      </c>
      <c r="H28" s="73">
        <f>F28-'前年度末'!F28</f>
        <v>2</v>
      </c>
      <c r="I28" s="51" t="s">
        <v>106</v>
      </c>
      <c r="J28" s="34" t="str">
        <f t="shared" si="1"/>
        <v>↑</v>
      </c>
      <c r="L28" s="202" t="s">
        <v>123</v>
      </c>
      <c r="M28" s="105">
        <v>335</v>
      </c>
      <c r="N28" s="107">
        <v>314</v>
      </c>
      <c r="O28" s="58"/>
      <c r="P28" s="110">
        <v>290</v>
      </c>
      <c r="Q28" s="56"/>
      <c r="S28" s="182"/>
      <c r="T28" s="183">
        <f>T27+U27</f>
        <v>5717</v>
      </c>
      <c r="U28" s="184"/>
      <c r="V28" s="109"/>
      <c r="W28" s="183">
        <f>W27+X27</f>
        <v>158</v>
      </c>
      <c r="X28" s="184"/>
      <c r="Y28" s="109"/>
      <c r="Z28" s="183">
        <f>SUM(Z27:AA27)</f>
        <v>5875</v>
      </c>
      <c r="AA28" s="184"/>
      <c r="AB28" s="141"/>
    </row>
    <row r="29" spans="2:28" ht="15" customHeight="1" thickBot="1">
      <c r="B29" s="15" t="s">
        <v>15</v>
      </c>
      <c r="C29" s="96">
        <f t="shared" si="0"/>
        <v>64</v>
      </c>
      <c r="D29" s="96">
        <f t="shared" si="0"/>
        <v>8</v>
      </c>
      <c r="E29" s="96">
        <f t="shared" si="0"/>
        <v>15</v>
      </c>
      <c r="F29" s="97">
        <f t="shared" si="2"/>
        <v>23</v>
      </c>
      <c r="G29" s="61" t="s">
        <v>105</v>
      </c>
      <c r="H29" s="72">
        <f>F29-'前年度末'!F29</f>
        <v>18</v>
      </c>
      <c r="I29" s="60" t="s">
        <v>106</v>
      </c>
      <c r="J29" s="34" t="str">
        <f t="shared" si="1"/>
        <v>↑</v>
      </c>
      <c r="L29" s="203"/>
      <c r="M29" s="183">
        <f>M28+N28</f>
        <v>649</v>
      </c>
      <c r="N29" s="184"/>
      <c r="O29" s="31" t="s">
        <v>264</v>
      </c>
      <c r="P29" s="145"/>
      <c r="Q29" s="50" t="s">
        <v>263</v>
      </c>
      <c r="S29" s="177" t="s">
        <v>127</v>
      </c>
      <c r="T29" s="105">
        <v>1001</v>
      </c>
      <c r="U29" s="107">
        <v>985</v>
      </c>
      <c r="V29" s="110">
        <v>661</v>
      </c>
      <c r="W29" s="105">
        <v>3</v>
      </c>
      <c r="X29" s="107">
        <v>4</v>
      </c>
      <c r="Y29" s="110">
        <v>7</v>
      </c>
      <c r="Z29" s="105">
        <f>T29+W29</f>
        <v>1004</v>
      </c>
      <c r="AA29" s="107">
        <f>U29+X29</f>
        <v>989</v>
      </c>
      <c r="AB29" s="142">
        <v>665</v>
      </c>
    </row>
    <row r="30" spans="8:28" ht="15" customHeight="1" thickBot="1">
      <c r="H30" s="63"/>
      <c r="L30" s="202" t="s">
        <v>124</v>
      </c>
      <c r="M30" s="105">
        <v>1273</v>
      </c>
      <c r="N30" s="107">
        <v>1275</v>
      </c>
      <c r="O30" s="58"/>
      <c r="P30" s="110">
        <v>1038</v>
      </c>
      <c r="Q30" s="56"/>
      <c r="S30" s="182"/>
      <c r="T30" s="183">
        <f>T29+U29</f>
        <v>1986</v>
      </c>
      <c r="U30" s="184"/>
      <c r="V30" s="109"/>
      <c r="W30" s="183">
        <f>W29+X29</f>
        <v>7</v>
      </c>
      <c r="X30" s="184"/>
      <c r="Y30" s="109"/>
      <c r="Z30" s="183">
        <f>SUM(Z29:AA29)</f>
        <v>1993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78"/>
      <c r="I31" s="79"/>
      <c r="L31" s="203"/>
      <c r="M31" s="183">
        <f>M30+N30</f>
        <v>2548</v>
      </c>
      <c r="N31" s="184"/>
      <c r="O31" s="31" t="s">
        <v>264</v>
      </c>
      <c r="P31" s="109"/>
      <c r="Q31" s="50" t="s">
        <v>263</v>
      </c>
      <c r="S31" s="177" t="s">
        <v>128</v>
      </c>
      <c r="T31" s="105">
        <v>146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95</v>
      </c>
    </row>
    <row r="32" spans="2:28" ht="15" customHeight="1">
      <c r="B32" s="13" t="s">
        <v>247</v>
      </c>
      <c r="C32" s="103">
        <v>0</v>
      </c>
      <c r="D32" s="103">
        <v>19</v>
      </c>
      <c r="E32" s="103">
        <v>13</v>
      </c>
      <c r="F32" s="93">
        <f>SUM(D32:E32)</f>
        <v>32</v>
      </c>
      <c r="G32" s="47" t="s">
        <v>105</v>
      </c>
      <c r="H32" s="68">
        <f>F32-'前年度末'!F32</f>
        <v>-4</v>
      </c>
      <c r="I32" s="48" t="s">
        <v>5</v>
      </c>
      <c r="J32" s="34" t="str">
        <f aca="true" t="shared" si="3" ref="J32:J38">IF(H32=0,"",IF(H32&gt;0,"↑","↓"))</f>
        <v>↓</v>
      </c>
      <c r="L32" s="202" t="s">
        <v>125</v>
      </c>
      <c r="M32" s="105">
        <v>1285</v>
      </c>
      <c r="N32" s="107">
        <v>1339</v>
      </c>
      <c r="O32" s="58"/>
      <c r="P32" s="110">
        <v>937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103">
        <v>8</v>
      </c>
      <c r="D33" s="103">
        <v>14</v>
      </c>
      <c r="E33" s="103">
        <v>8</v>
      </c>
      <c r="F33" s="93">
        <f aca="true" t="shared" si="4" ref="F33:F38">SUM(D33:E33)</f>
        <v>22</v>
      </c>
      <c r="G33" s="47" t="s">
        <v>105</v>
      </c>
      <c r="H33" s="68">
        <f>F33-'前年度末'!F33</f>
        <v>-6</v>
      </c>
      <c r="I33" s="48" t="s">
        <v>5</v>
      </c>
      <c r="J33" s="34" t="str">
        <f t="shared" si="3"/>
        <v>↓</v>
      </c>
      <c r="L33" s="203"/>
      <c r="M33" s="183">
        <f>M32+N32</f>
        <v>2624</v>
      </c>
      <c r="N33" s="184"/>
      <c r="O33" s="31" t="s">
        <v>264</v>
      </c>
      <c r="P33" s="109"/>
      <c r="Q33" s="50" t="s">
        <v>263</v>
      </c>
      <c r="S33" s="177" t="s">
        <v>129</v>
      </c>
      <c r="T33" s="105">
        <v>177</v>
      </c>
      <c r="U33" s="107">
        <v>192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186</v>
      </c>
      <c r="AA33" s="107">
        <f>U33+X33</f>
        <v>198</v>
      </c>
      <c r="AB33" s="142">
        <v>120</v>
      </c>
    </row>
    <row r="34" spans="2:28" ht="15" customHeight="1">
      <c r="B34" s="13" t="s">
        <v>11</v>
      </c>
      <c r="C34" s="103">
        <v>133</v>
      </c>
      <c r="D34" s="103">
        <v>134</v>
      </c>
      <c r="E34" s="103">
        <v>122</v>
      </c>
      <c r="F34" s="93">
        <f t="shared" si="4"/>
        <v>256</v>
      </c>
      <c r="G34" s="47" t="s">
        <v>105</v>
      </c>
      <c r="H34" s="68">
        <f>F34-'前年度末'!F34</f>
        <v>147</v>
      </c>
      <c r="I34" s="48" t="s">
        <v>5</v>
      </c>
      <c r="J34" s="34" t="str">
        <f t="shared" si="3"/>
        <v>↑</v>
      </c>
      <c r="L34" s="202" t="s">
        <v>126</v>
      </c>
      <c r="M34" s="105">
        <v>356</v>
      </c>
      <c r="N34" s="107">
        <v>347</v>
      </c>
      <c r="O34" s="58"/>
      <c r="P34" s="110">
        <v>272</v>
      </c>
      <c r="Q34" s="56"/>
      <c r="S34" s="182"/>
      <c r="T34" s="183">
        <f>T33+U33</f>
        <v>369</v>
      </c>
      <c r="U34" s="184"/>
      <c r="V34" s="109"/>
      <c r="W34" s="183">
        <f>W33+X33</f>
        <v>15</v>
      </c>
      <c r="X34" s="184"/>
      <c r="Y34" s="109"/>
      <c r="Z34" s="183">
        <f>SUM(Z33:AA33)</f>
        <v>384</v>
      </c>
      <c r="AA34" s="184"/>
      <c r="AB34" s="141"/>
    </row>
    <row r="35" spans="2:28" ht="15" customHeight="1">
      <c r="B35" s="13" t="s">
        <v>12</v>
      </c>
      <c r="C35" s="103">
        <v>77</v>
      </c>
      <c r="D35" s="103">
        <v>139</v>
      </c>
      <c r="E35" s="103">
        <v>119</v>
      </c>
      <c r="F35" s="93">
        <f t="shared" si="4"/>
        <v>258</v>
      </c>
      <c r="G35" s="47" t="s">
        <v>105</v>
      </c>
      <c r="H35" s="68">
        <f>F35-'前年度末'!F35</f>
        <v>148</v>
      </c>
      <c r="I35" s="48" t="s">
        <v>5</v>
      </c>
      <c r="J35" s="34" t="str">
        <f t="shared" si="3"/>
        <v>↑</v>
      </c>
      <c r="L35" s="203"/>
      <c r="M35" s="183">
        <f>M34+N34</f>
        <v>703</v>
      </c>
      <c r="N35" s="184"/>
      <c r="O35" s="31" t="s">
        <v>264</v>
      </c>
      <c r="P35" s="109"/>
      <c r="Q35" s="50" t="s">
        <v>263</v>
      </c>
      <c r="S35" s="177" t="s">
        <v>130</v>
      </c>
      <c r="T35" s="105">
        <v>919</v>
      </c>
      <c r="U35" s="107">
        <v>920</v>
      </c>
      <c r="V35" s="110">
        <v>643</v>
      </c>
      <c r="W35" s="105">
        <v>144</v>
      </c>
      <c r="X35" s="107">
        <v>118</v>
      </c>
      <c r="Y35" s="110">
        <v>150</v>
      </c>
      <c r="Z35" s="105">
        <f>T35+W35</f>
        <v>1063</v>
      </c>
      <c r="AA35" s="107">
        <f>U35+X35</f>
        <v>1038</v>
      </c>
      <c r="AB35" s="142">
        <v>779</v>
      </c>
    </row>
    <row r="36" spans="2:28" ht="15" customHeight="1">
      <c r="B36" s="13" t="s">
        <v>13</v>
      </c>
      <c r="C36" s="103">
        <v>21</v>
      </c>
      <c r="D36" s="103">
        <v>2</v>
      </c>
      <c r="E36" s="103">
        <v>0</v>
      </c>
      <c r="F36" s="93">
        <f t="shared" si="4"/>
        <v>2</v>
      </c>
      <c r="G36" s="47" t="s">
        <v>105</v>
      </c>
      <c r="H36" s="68">
        <f>F36-'前年度末'!F36</f>
        <v>2</v>
      </c>
      <c r="I36" s="48" t="s">
        <v>5</v>
      </c>
      <c r="J36" s="34" t="str">
        <f t="shared" si="3"/>
        <v>↑</v>
      </c>
      <c r="L36" s="202" t="s">
        <v>127</v>
      </c>
      <c r="M36" s="105">
        <v>1004</v>
      </c>
      <c r="N36" s="107">
        <v>989</v>
      </c>
      <c r="O36" s="58"/>
      <c r="P36" s="110">
        <v>665</v>
      </c>
      <c r="Q36" s="56"/>
      <c r="S36" s="182"/>
      <c r="T36" s="183">
        <f>T35+U35</f>
        <v>1839</v>
      </c>
      <c r="U36" s="184"/>
      <c r="V36" s="109"/>
      <c r="W36" s="183">
        <f>W35+X35</f>
        <v>262</v>
      </c>
      <c r="X36" s="184"/>
      <c r="Y36" s="109"/>
      <c r="Z36" s="183">
        <f>SUM(Z35:AA35)</f>
        <v>2101</v>
      </c>
      <c r="AA36" s="184"/>
      <c r="AB36" s="141"/>
    </row>
    <row r="37" spans="2:28" ht="15" customHeight="1" thickBot="1">
      <c r="B37" s="14" t="s">
        <v>14</v>
      </c>
      <c r="C37" s="104">
        <v>14</v>
      </c>
      <c r="D37" s="104">
        <v>0</v>
      </c>
      <c r="E37" s="104">
        <v>0</v>
      </c>
      <c r="F37" s="93">
        <f t="shared" si="4"/>
        <v>0</v>
      </c>
      <c r="G37" s="57" t="s">
        <v>105</v>
      </c>
      <c r="H37" s="73">
        <f>F37-'前年度末'!F37</f>
        <v>0</v>
      </c>
      <c r="I37" s="51" t="s">
        <v>5</v>
      </c>
      <c r="J37" s="34">
        <f t="shared" si="3"/>
      </c>
      <c r="L37" s="203"/>
      <c r="M37" s="183">
        <f>M36+N36</f>
        <v>1993</v>
      </c>
      <c r="N37" s="184"/>
      <c r="O37" s="31" t="s">
        <v>264</v>
      </c>
      <c r="P37" s="109"/>
      <c r="Q37" s="50" t="s">
        <v>263</v>
      </c>
      <c r="S37" s="177" t="s">
        <v>156</v>
      </c>
      <c r="T37" s="105">
        <v>334</v>
      </c>
      <c r="U37" s="107">
        <v>340</v>
      </c>
      <c r="V37" s="110">
        <v>238</v>
      </c>
      <c r="W37" s="105">
        <v>6</v>
      </c>
      <c r="X37" s="107">
        <v>1</v>
      </c>
      <c r="Y37" s="110">
        <v>7</v>
      </c>
      <c r="Z37" s="105">
        <f>T37+W37</f>
        <v>340</v>
      </c>
      <c r="AA37" s="107">
        <f>U37+X37</f>
        <v>341</v>
      </c>
      <c r="AB37" s="142">
        <v>244</v>
      </c>
    </row>
    <row r="38" spans="2:28" ht="15" customHeight="1" thickBot="1">
      <c r="B38" s="15" t="s">
        <v>15</v>
      </c>
      <c r="C38" s="96">
        <v>55</v>
      </c>
      <c r="D38" s="96">
        <v>2</v>
      </c>
      <c r="E38" s="96">
        <v>8</v>
      </c>
      <c r="F38" s="97">
        <f t="shared" si="4"/>
        <v>10</v>
      </c>
      <c r="G38" s="61" t="s">
        <v>105</v>
      </c>
      <c r="H38" s="72">
        <f>F38-'前年度末'!F38</f>
        <v>3</v>
      </c>
      <c r="I38" s="60" t="s">
        <v>5</v>
      </c>
      <c r="J38" s="34" t="str">
        <f t="shared" si="3"/>
        <v>↑</v>
      </c>
      <c r="L38" s="202" t="s">
        <v>128</v>
      </c>
      <c r="M38" s="105">
        <v>142</v>
      </c>
      <c r="N38" s="107">
        <v>135</v>
      </c>
      <c r="O38" s="58"/>
      <c r="P38" s="110">
        <v>92</v>
      </c>
      <c r="Q38" s="56"/>
      <c r="S38" s="182"/>
      <c r="T38" s="183">
        <f>T37+U37</f>
        <v>674</v>
      </c>
      <c r="U38" s="184"/>
      <c r="V38" s="109"/>
      <c r="W38" s="183">
        <f>W37+X37</f>
        <v>7</v>
      </c>
      <c r="X38" s="184"/>
      <c r="Y38" s="109"/>
      <c r="Z38" s="183">
        <f>SUM(Z37:AA37)</f>
        <v>681</v>
      </c>
      <c r="AA38" s="184"/>
      <c r="AB38" s="141"/>
    </row>
    <row r="39" spans="8:28" ht="15" customHeight="1" thickBot="1">
      <c r="H39" s="63"/>
      <c r="L39" s="203"/>
      <c r="M39" s="183">
        <f>M38+N38</f>
        <v>277</v>
      </c>
      <c r="N39" s="184"/>
      <c r="O39" s="31" t="s">
        <v>264</v>
      </c>
      <c r="P39" s="109"/>
      <c r="Q39" s="50" t="s">
        <v>263</v>
      </c>
      <c r="S39" s="177" t="s">
        <v>132</v>
      </c>
      <c r="T39" s="105">
        <v>181</v>
      </c>
      <c r="U39" s="107">
        <v>191</v>
      </c>
      <c r="V39" s="110">
        <v>119</v>
      </c>
      <c r="W39" s="105">
        <v>9</v>
      </c>
      <c r="X39" s="107">
        <v>0</v>
      </c>
      <c r="Y39" s="110">
        <v>9</v>
      </c>
      <c r="Z39" s="105">
        <f>T39+W39</f>
        <v>190</v>
      </c>
      <c r="AA39" s="107">
        <f>U39+X39</f>
        <v>191</v>
      </c>
      <c r="AB39" s="142">
        <v>128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78"/>
      <c r="I40" s="79"/>
      <c r="L40" s="202" t="s">
        <v>129</v>
      </c>
      <c r="M40" s="105">
        <v>186</v>
      </c>
      <c r="N40" s="107">
        <v>198</v>
      </c>
      <c r="O40" s="58"/>
      <c r="P40" s="110">
        <v>120</v>
      </c>
      <c r="Q40" s="56"/>
      <c r="S40" s="182"/>
      <c r="T40" s="183">
        <f>T39+U39</f>
        <v>372</v>
      </c>
      <c r="U40" s="184"/>
      <c r="V40" s="109"/>
      <c r="W40" s="183">
        <f>W39+X39</f>
        <v>9</v>
      </c>
      <c r="X40" s="184"/>
      <c r="Y40" s="109"/>
      <c r="Z40" s="183">
        <f>SUM(Z39:AA39)</f>
        <v>381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105</v>
      </c>
      <c r="H41" s="68">
        <f>F41-'前年度末'!F41</f>
        <v>-1</v>
      </c>
      <c r="I41" s="48" t="s">
        <v>5</v>
      </c>
      <c r="J41" s="34" t="str">
        <f aca="true" t="shared" si="5" ref="J41:J47">IF(H41=0,"",IF(H41&gt;0,"↑","↓"))</f>
        <v>↓</v>
      </c>
      <c r="L41" s="203"/>
      <c r="M41" s="183">
        <f>SUM(M40,N40)</f>
        <v>384</v>
      </c>
      <c r="N41" s="184"/>
      <c r="O41" s="31"/>
      <c r="P41" s="109"/>
      <c r="Q41" s="50" t="s">
        <v>263</v>
      </c>
      <c r="S41" s="177" t="s">
        <v>133</v>
      </c>
      <c r="T41" s="105">
        <v>110</v>
      </c>
      <c r="U41" s="107">
        <v>96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96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105</v>
      </c>
      <c r="H42" s="68">
        <f>F42-'前年度末'!F42</f>
        <v>0</v>
      </c>
      <c r="I42" s="48" t="s">
        <v>5</v>
      </c>
      <c r="J42" s="34">
        <f t="shared" si="5"/>
      </c>
      <c r="L42" s="202" t="s">
        <v>130</v>
      </c>
      <c r="M42" s="105">
        <v>1063</v>
      </c>
      <c r="N42" s="107">
        <v>1038</v>
      </c>
      <c r="O42" s="58"/>
      <c r="P42" s="110">
        <v>779</v>
      </c>
      <c r="Q42" s="56"/>
      <c r="S42" s="182"/>
      <c r="T42" s="183">
        <f>T41+U41</f>
        <v>206</v>
      </c>
      <c r="U42" s="184"/>
      <c r="V42" s="109"/>
      <c r="W42" s="183">
        <f>W41+X41</f>
        <v>0</v>
      </c>
      <c r="X42" s="184"/>
      <c r="Y42" s="109"/>
      <c r="Z42" s="183">
        <f>SUM(Z41:AA41)</f>
        <v>206</v>
      </c>
      <c r="AA42" s="184"/>
      <c r="AB42" s="141"/>
    </row>
    <row r="43" spans="2:28" ht="15" customHeight="1">
      <c r="B43" s="13" t="s">
        <v>11</v>
      </c>
      <c r="C43" s="103">
        <v>24</v>
      </c>
      <c r="D43" s="103">
        <v>17</v>
      </c>
      <c r="E43" s="103">
        <v>15</v>
      </c>
      <c r="F43" s="93">
        <f t="shared" si="6"/>
        <v>32</v>
      </c>
      <c r="G43" s="47" t="s">
        <v>105</v>
      </c>
      <c r="H43" s="68">
        <f>F43-'前年度末'!F43</f>
        <v>19</v>
      </c>
      <c r="I43" s="48" t="s">
        <v>5</v>
      </c>
      <c r="J43" s="34" t="str">
        <f t="shared" si="5"/>
        <v>↑</v>
      </c>
      <c r="L43" s="203"/>
      <c r="M43" s="183">
        <f>M42+N42</f>
        <v>2101</v>
      </c>
      <c r="N43" s="184"/>
      <c r="O43" s="31" t="s">
        <v>264</v>
      </c>
      <c r="P43" s="109"/>
      <c r="Q43" s="50" t="s">
        <v>263</v>
      </c>
      <c r="S43" s="177" t="s">
        <v>134</v>
      </c>
      <c r="T43" s="98">
        <v>20842</v>
      </c>
      <c r="U43" s="99">
        <v>20233</v>
      </c>
      <c r="V43" s="100">
        <v>15497</v>
      </c>
      <c r="W43" s="98">
        <v>726</v>
      </c>
      <c r="X43" s="99">
        <v>629</v>
      </c>
      <c r="Y43" s="100">
        <v>991</v>
      </c>
      <c r="Z43" s="98">
        <f>Z7+Z9+Z11+Z13+Z15+Z17+Z19+Z21+Z23+Z25+Z27+Z29+Z31+Z33+Z35+Z37+Z39+Z41</f>
        <v>21568</v>
      </c>
      <c r="AA43" s="99">
        <f>AA7+AA9+AA11+AA13+AA15+AA17+AA19+AA21+AA23+AA25+AA27+AA29+AA31+AA33+AA35+AA37+AA39+AA41</f>
        <v>20862</v>
      </c>
      <c r="AB43" s="143">
        <v>16344</v>
      </c>
    </row>
    <row r="44" spans="2:28" ht="15" customHeight="1" thickBot="1">
      <c r="B44" s="13" t="s">
        <v>12</v>
      </c>
      <c r="C44" s="103">
        <v>10</v>
      </c>
      <c r="D44" s="103">
        <v>9</v>
      </c>
      <c r="E44" s="103">
        <v>4</v>
      </c>
      <c r="F44" s="93">
        <f t="shared" si="6"/>
        <v>13</v>
      </c>
      <c r="G44" s="47" t="s">
        <v>105</v>
      </c>
      <c r="H44" s="68">
        <f>F44-'前年度末'!F44</f>
        <v>0</v>
      </c>
      <c r="I44" s="48" t="s">
        <v>5</v>
      </c>
      <c r="J44" s="34">
        <f t="shared" si="5"/>
      </c>
      <c r="L44" s="202" t="s">
        <v>131</v>
      </c>
      <c r="M44" s="105">
        <v>340</v>
      </c>
      <c r="N44" s="107">
        <v>341</v>
      </c>
      <c r="O44" s="58"/>
      <c r="P44" s="108">
        <v>244</v>
      </c>
      <c r="Q44" s="56"/>
      <c r="S44" s="178"/>
      <c r="T44" s="179">
        <f>T43+U43</f>
        <v>41075</v>
      </c>
      <c r="U44" s="180"/>
      <c r="V44" s="101"/>
      <c r="W44" s="179">
        <f>W43+X43</f>
        <v>1355</v>
      </c>
      <c r="X44" s="180"/>
      <c r="Y44" s="101"/>
      <c r="Z44" s="179">
        <f>SUM(Z43:AA43)</f>
        <v>42430</v>
      </c>
      <c r="AA44" s="180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6"/>
        <v>0</v>
      </c>
      <c r="G45" s="47" t="s">
        <v>105</v>
      </c>
      <c r="H45" s="68">
        <f>F45-'前年度末'!F45</f>
        <v>-1</v>
      </c>
      <c r="I45" s="48" t="s">
        <v>5</v>
      </c>
      <c r="J45" s="34" t="str">
        <f t="shared" si="5"/>
        <v>↓</v>
      </c>
      <c r="L45" s="203"/>
      <c r="M45" s="183">
        <f>M44+N44</f>
        <v>681</v>
      </c>
      <c r="N45" s="184"/>
      <c r="O45" s="31" t="s">
        <v>264</v>
      </c>
      <c r="P45" s="109"/>
      <c r="Q45" s="50" t="s">
        <v>263</v>
      </c>
    </row>
    <row r="46" spans="2:27" ht="15" customHeight="1" thickBot="1">
      <c r="B46" s="14" t="s">
        <v>14</v>
      </c>
      <c r="C46" s="104">
        <v>7</v>
      </c>
      <c r="D46" s="104">
        <v>3</v>
      </c>
      <c r="E46" s="104">
        <v>4</v>
      </c>
      <c r="F46" s="95">
        <f t="shared" si="6"/>
        <v>7</v>
      </c>
      <c r="G46" s="57" t="s">
        <v>105</v>
      </c>
      <c r="H46" s="73">
        <f>F46-'前年度末'!F46</f>
        <v>2</v>
      </c>
      <c r="I46" s="51" t="s">
        <v>5</v>
      </c>
      <c r="J46" s="34" t="str">
        <f t="shared" si="5"/>
        <v>↑</v>
      </c>
      <c r="L46" s="202" t="s">
        <v>132</v>
      </c>
      <c r="M46" s="105">
        <v>190</v>
      </c>
      <c r="N46" s="107">
        <v>191</v>
      </c>
      <c r="O46" s="58"/>
      <c r="P46" s="110">
        <v>128</v>
      </c>
      <c r="Q46" s="56"/>
      <c r="T46" s="208" t="s">
        <v>258</v>
      </c>
      <c r="U46" s="208"/>
      <c r="V46" s="208"/>
      <c r="W46" s="208"/>
      <c r="X46" s="208"/>
      <c r="Y46" s="208"/>
      <c r="Z46" s="208"/>
      <c r="AA46" s="208"/>
    </row>
    <row r="47" spans="2:27" ht="15" customHeight="1" thickBot="1">
      <c r="B47" s="15" t="s">
        <v>15</v>
      </c>
      <c r="C47" s="96">
        <v>9</v>
      </c>
      <c r="D47" s="96">
        <v>6</v>
      </c>
      <c r="E47" s="96">
        <v>7</v>
      </c>
      <c r="F47" s="97">
        <f t="shared" si="6"/>
        <v>13</v>
      </c>
      <c r="G47" s="61" t="s">
        <v>105</v>
      </c>
      <c r="H47" s="72">
        <f>F47-'前年度末'!F47</f>
        <v>15</v>
      </c>
      <c r="I47" s="60" t="s">
        <v>5</v>
      </c>
      <c r="J47" s="34" t="str">
        <f t="shared" si="5"/>
        <v>↑</v>
      </c>
      <c r="L47" s="203"/>
      <c r="M47" s="183">
        <f>M46+N46</f>
        <v>381</v>
      </c>
      <c r="N47" s="184"/>
      <c r="O47" s="31" t="s">
        <v>264</v>
      </c>
      <c r="P47" s="109"/>
      <c r="Q47" s="50" t="s">
        <v>263</v>
      </c>
      <c r="T47" s="208"/>
      <c r="U47" s="208"/>
      <c r="V47" s="208"/>
      <c r="W47" s="208"/>
      <c r="X47" s="208"/>
      <c r="Y47" s="208"/>
      <c r="Z47" s="208"/>
      <c r="AA47" s="208"/>
    </row>
    <row r="48" spans="12:27" ht="15" customHeight="1">
      <c r="L48" s="202" t="s">
        <v>133</v>
      </c>
      <c r="M48" s="105">
        <v>110</v>
      </c>
      <c r="N48" s="107">
        <v>96</v>
      </c>
      <c r="O48" s="58"/>
      <c r="P48" s="110">
        <v>61</v>
      </c>
      <c r="Q48" s="56"/>
      <c r="T48" s="208"/>
      <c r="U48" s="208"/>
      <c r="V48" s="208"/>
      <c r="W48" s="208"/>
      <c r="X48" s="208"/>
      <c r="Y48" s="208"/>
      <c r="Z48" s="208"/>
      <c r="AA48" s="208"/>
    </row>
    <row r="49" spans="12:27" ht="15" customHeight="1">
      <c r="L49" s="203"/>
      <c r="M49" s="183">
        <f>M48+N48</f>
        <v>206</v>
      </c>
      <c r="N49" s="184"/>
      <c r="O49" s="31" t="s">
        <v>264</v>
      </c>
      <c r="P49" s="109"/>
      <c r="Q49" s="50" t="s">
        <v>263</v>
      </c>
      <c r="T49" s="208"/>
      <c r="U49" s="208"/>
      <c r="V49" s="208"/>
      <c r="W49" s="208"/>
      <c r="X49" s="208"/>
      <c r="Y49" s="208"/>
      <c r="Z49" s="208"/>
      <c r="AA49" s="208"/>
    </row>
    <row r="50" spans="12:17" ht="15" customHeight="1">
      <c r="L50" s="202" t="s">
        <v>135</v>
      </c>
      <c r="M50" s="105">
        <v>407</v>
      </c>
      <c r="N50" s="107">
        <v>374</v>
      </c>
      <c r="O50" s="58"/>
      <c r="P50" s="110">
        <v>220</v>
      </c>
      <c r="Q50" s="56"/>
    </row>
    <row r="51" spans="12:17" ht="15" customHeight="1">
      <c r="L51" s="203"/>
      <c r="M51" s="183">
        <f>M50+N50</f>
        <v>781</v>
      </c>
      <c r="N51" s="184"/>
      <c r="O51" s="31" t="s">
        <v>264</v>
      </c>
      <c r="P51" s="109"/>
      <c r="Q51" s="50" t="s">
        <v>263</v>
      </c>
    </row>
    <row r="52" spans="12:17" ht="15" customHeight="1">
      <c r="L52" s="202" t="s">
        <v>134</v>
      </c>
      <c r="M52" s="98">
        <v>21568</v>
      </c>
      <c r="N52" s="99">
        <v>20862</v>
      </c>
      <c r="O52" s="212">
        <v>16344</v>
      </c>
      <c r="P52" s="213"/>
      <c r="Q52" s="214"/>
    </row>
    <row r="53" spans="12:17" ht="15" customHeight="1" thickBot="1">
      <c r="L53" s="207"/>
      <c r="M53" s="179">
        <f>M52+N52</f>
        <v>42430</v>
      </c>
      <c r="N53" s="180"/>
      <c r="O53" s="62" t="s">
        <v>264</v>
      </c>
      <c r="P53" s="101"/>
      <c r="Q53" s="42" t="s">
        <v>263</v>
      </c>
    </row>
  </sheetData>
  <sheetProtection/>
  <mergeCells count="145"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L32:L33"/>
    <mergeCell ref="L34:L35"/>
    <mergeCell ref="M37:N37"/>
    <mergeCell ref="M39:N39"/>
    <mergeCell ref="L36:L37"/>
    <mergeCell ref="L38:L39"/>
    <mergeCell ref="M35:N3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H4" sqref="H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"令和２年５月１日の人口"</f>
        <v>令和２年５月１日の人口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42487</v>
      </c>
      <c r="E3" s="205"/>
      <c r="F3" s="206"/>
      <c r="G3" s="45" t="s">
        <v>4</v>
      </c>
      <c r="H3" s="66">
        <f>D3-'４月'!D3</f>
        <v>57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21595</v>
      </c>
      <c r="E4" s="195"/>
      <c r="F4" s="196"/>
      <c r="G4" s="47" t="s">
        <v>4</v>
      </c>
      <c r="H4" s="67">
        <f>D4-'４月'!D4</f>
        <v>27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20892</v>
      </c>
      <c r="E5" s="195"/>
      <c r="F5" s="196"/>
      <c r="G5" s="49" t="s">
        <v>4</v>
      </c>
      <c r="H5" s="69">
        <f>D5-'４月'!D5</f>
        <v>30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16392</v>
      </c>
      <c r="E6" s="198"/>
      <c r="F6" s="199"/>
      <c r="G6" s="53" t="s">
        <v>4</v>
      </c>
      <c r="H6" s="70">
        <f>D6-'４月'!D6</f>
        <v>48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136</v>
      </c>
      <c r="N6" s="106">
        <v>134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270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136</v>
      </c>
      <c r="U7" s="106">
        <v>133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136</v>
      </c>
      <c r="AA7" s="106">
        <f>U7+X7</f>
        <v>134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169</v>
      </c>
      <c r="N8" s="107">
        <v>169</v>
      </c>
      <c r="O8" s="58"/>
      <c r="P8" s="110">
        <v>115</v>
      </c>
      <c r="Q8" s="56"/>
      <c r="S8" s="182"/>
      <c r="T8" s="183">
        <f>T7+U7</f>
        <v>269</v>
      </c>
      <c r="U8" s="184"/>
      <c r="V8" s="109"/>
      <c r="W8" s="183">
        <f>W7+X7</f>
        <v>1</v>
      </c>
      <c r="X8" s="184"/>
      <c r="Y8" s="109"/>
      <c r="Z8" s="183">
        <f>SUM(Z7:AA7)</f>
        <v>270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41161</v>
      </c>
      <c r="E9" s="205"/>
      <c r="F9" s="206"/>
      <c r="G9" s="45" t="s">
        <v>4</v>
      </c>
      <c r="H9" s="66">
        <f>D9-'４月'!D9</f>
        <v>86</v>
      </c>
      <c r="I9" s="46" t="s">
        <v>5</v>
      </c>
      <c r="J9" s="34" t="str">
        <f>IF(H9=0,"",IF(H9&gt;0,"↑","↓"))</f>
        <v>↑</v>
      </c>
      <c r="L9" s="203"/>
      <c r="M9" s="183">
        <f>M8+N8</f>
        <v>338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169</v>
      </c>
      <c r="AB9" s="140">
        <v>115</v>
      </c>
    </row>
    <row r="10" spans="2:28" ht="15" customHeight="1">
      <c r="B10" s="112" t="s">
        <v>1</v>
      </c>
      <c r="C10" s="113"/>
      <c r="D10" s="209">
        <v>20885</v>
      </c>
      <c r="E10" s="195"/>
      <c r="F10" s="196"/>
      <c r="G10" s="47" t="s">
        <v>4</v>
      </c>
      <c r="H10" s="67">
        <f>D10-'４月'!D10</f>
        <v>43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1559</v>
      </c>
      <c r="N10" s="107">
        <v>1520</v>
      </c>
      <c r="O10" s="58"/>
      <c r="P10" s="110">
        <v>1147</v>
      </c>
      <c r="Q10" s="56"/>
      <c r="S10" s="182"/>
      <c r="T10" s="183">
        <f>T9+U9</f>
        <v>338</v>
      </c>
      <c r="U10" s="184"/>
      <c r="V10" s="109"/>
      <c r="W10" s="183">
        <f>W9+X9</f>
        <v>0</v>
      </c>
      <c r="X10" s="184"/>
      <c r="Y10" s="109"/>
      <c r="Z10" s="183">
        <f>SUM(Z9:AA9)</f>
        <v>338</v>
      </c>
      <c r="AA10" s="184"/>
      <c r="AB10" s="141"/>
    </row>
    <row r="11" spans="2:28" ht="15" customHeight="1">
      <c r="B11" s="112" t="s">
        <v>2</v>
      </c>
      <c r="C11" s="113"/>
      <c r="D11" s="209">
        <v>20276</v>
      </c>
      <c r="E11" s="195"/>
      <c r="F11" s="196"/>
      <c r="G11" s="47" t="s">
        <v>4</v>
      </c>
      <c r="H11" s="69">
        <f>D11-'４月'!D11</f>
        <v>43</v>
      </c>
      <c r="I11" s="48" t="s">
        <v>5</v>
      </c>
      <c r="J11" s="34" t="str">
        <f>IF(H11=0,"",IF(H11&gt;0,"↑","↓"))</f>
        <v>↑</v>
      </c>
      <c r="L11" s="203"/>
      <c r="M11" s="183">
        <f>M10+N10</f>
        <v>3079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1546</v>
      </c>
      <c r="U11" s="107">
        <v>1507</v>
      </c>
      <c r="V11" s="110">
        <v>1133</v>
      </c>
      <c r="W11" s="105">
        <v>13</v>
      </c>
      <c r="X11" s="107">
        <v>13</v>
      </c>
      <c r="Y11" s="110">
        <v>21</v>
      </c>
      <c r="Z11" s="105">
        <f>T11+W11</f>
        <v>1559</v>
      </c>
      <c r="AA11" s="107">
        <f>U11+X11</f>
        <v>1520</v>
      </c>
      <c r="AB11" s="140">
        <v>1147</v>
      </c>
    </row>
    <row r="12" spans="2:28" ht="15" customHeight="1" thickBot="1">
      <c r="B12" s="114" t="s">
        <v>3</v>
      </c>
      <c r="C12" s="115"/>
      <c r="D12" s="210">
        <v>15531</v>
      </c>
      <c r="E12" s="198"/>
      <c r="F12" s="199"/>
      <c r="G12" s="53" t="s">
        <v>4</v>
      </c>
      <c r="H12" s="70">
        <f>D12-'４月'!D12</f>
        <v>63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2424</v>
      </c>
      <c r="N12" s="107">
        <v>2345</v>
      </c>
      <c r="O12" s="58"/>
      <c r="P12" s="110">
        <v>1748</v>
      </c>
      <c r="Q12" s="56"/>
      <c r="S12" s="182"/>
      <c r="T12" s="183">
        <f>T11+U11</f>
        <v>3053</v>
      </c>
      <c r="U12" s="184"/>
      <c r="V12" s="109"/>
      <c r="W12" s="183">
        <f>W11+X11</f>
        <v>26</v>
      </c>
      <c r="X12" s="184"/>
      <c r="Y12" s="109"/>
      <c r="Z12" s="183">
        <f>SUM(Z11:AA11)</f>
        <v>3079</v>
      </c>
      <c r="AA12" s="184"/>
      <c r="AB12" s="141"/>
    </row>
    <row r="13" spans="6:28" ht="15" customHeight="1">
      <c r="F13" s="91"/>
      <c r="H13" s="64"/>
      <c r="L13" s="203"/>
      <c r="M13" s="183">
        <f>M12+N12</f>
        <v>4769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2418</v>
      </c>
      <c r="U13" s="107">
        <v>2337</v>
      </c>
      <c r="V13" s="110">
        <v>1735</v>
      </c>
      <c r="W13" s="105">
        <v>28</v>
      </c>
      <c r="X13" s="107">
        <v>32</v>
      </c>
      <c r="Y13" s="110">
        <v>48</v>
      </c>
      <c r="Z13" s="105">
        <f>T13+W13</f>
        <v>2446</v>
      </c>
      <c r="AA13" s="107">
        <f>U13+X13</f>
        <v>2369</v>
      </c>
      <c r="AB13" s="140">
        <v>1768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730</v>
      </c>
      <c r="N14" s="107">
        <v>742</v>
      </c>
      <c r="O14" s="58"/>
      <c r="P14" s="110">
        <v>580</v>
      </c>
      <c r="Q14" s="56"/>
      <c r="S14" s="182"/>
      <c r="T14" s="183">
        <f>T13+U13</f>
        <v>4755</v>
      </c>
      <c r="U14" s="184"/>
      <c r="V14" s="109"/>
      <c r="W14" s="183">
        <f>W13+X13</f>
        <v>60</v>
      </c>
      <c r="X14" s="184"/>
      <c r="Y14" s="109"/>
      <c r="Z14" s="183">
        <f>SUM(Z13:AA13)</f>
        <v>4815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1326</v>
      </c>
      <c r="E15" s="205"/>
      <c r="F15" s="206"/>
      <c r="G15" s="45" t="s">
        <v>4</v>
      </c>
      <c r="H15" s="66">
        <f>D15-'４月'!D15</f>
        <v>-29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1472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457</v>
      </c>
      <c r="U15" s="107">
        <v>463</v>
      </c>
      <c r="V15" s="110">
        <v>362</v>
      </c>
      <c r="W15" s="105">
        <v>4</v>
      </c>
      <c r="X15" s="107">
        <v>5</v>
      </c>
      <c r="Y15" s="110">
        <v>5</v>
      </c>
      <c r="Z15" s="105">
        <f>T15+W15</f>
        <v>461</v>
      </c>
      <c r="AA15" s="107">
        <f>U15+X15</f>
        <v>468</v>
      </c>
      <c r="AB15" s="142">
        <v>364</v>
      </c>
    </row>
    <row r="16" spans="2:28" ht="15" customHeight="1">
      <c r="B16" s="112" t="s">
        <v>1</v>
      </c>
      <c r="C16" s="113"/>
      <c r="D16" s="209">
        <v>710</v>
      </c>
      <c r="E16" s="195"/>
      <c r="F16" s="196"/>
      <c r="G16" s="47" t="s">
        <v>4</v>
      </c>
      <c r="H16" s="67">
        <f>D16-'４月'!D16</f>
        <v>-16</v>
      </c>
      <c r="I16" s="48" t="s">
        <v>5</v>
      </c>
      <c r="J16" s="34" t="str">
        <f>IF(H16=0,"",IF(H16&gt;0,"↑","↓"))</f>
        <v>↓</v>
      </c>
      <c r="L16" s="202" t="s">
        <v>117</v>
      </c>
      <c r="M16" s="105">
        <v>2784</v>
      </c>
      <c r="N16" s="107">
        <v>2670</v>
      </c>
      <c r="O16" s="58"/>
      <c r="P16" s="110">
        <v>2132</v>
      </c>
      <c r="Q16" s="56"/>
      <c r="S16" s="182"/>
      <c r="T16" s="183">
        <f>T15+U15</f>
        <v>920</v>
      </c>
      <c r="U16" s="184"/>
      <c r="V16" s="109"/>
      <c r="W16" s="183">
        <f>W15+X15</f>
        <v>9</v>
      </c>
      <c r="X16" s="184"/>
      <c r="Y16" s="109"/>
      <c r="Z16" s="183">
        <f>SUM(Z15:AA15)</f>
        <v>929</v>
      </c>
      <c r="AA16" s="184"/>
      <c r="AB16" s="141"/>
    </row>
    <row r="17" spans="2:28" ht="15" customHeight="1">
      <c r="B17" s="112" t="s">
        <v>2</v>
      </c>
      <c r="C17" s="113"/>
      <c r="D17" s="209">
        <v>616</v>
      </c>
      <c r="E17" s="195"/>
      <c r="F17" s="196"/>
      <c r="G17" s="47" t="s">
        <v>4</v>
      </c>
      <c r="H17" s="69">
        <f>D17-'４月'!D17</f>
        <v>-13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5454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1748</v>
      </c>
      <c r="U17" s="107">
        <v>1593</v>
      </c>
      <c r="V17" s="110">
        <v>1326</v>
      </c>
      <c r="W17" s="105">
        <v>15</v>
      </c>
      <c r="X17" s="107">
        <v>25</v>
      </c>
      <c r="Y17" s="110">
        <v>28</v>
      </c>
      <c r="Z17" s="105">
        <f>T17+W17</f>
        <v>1763</v>
      </c>
      <c r="AA17" s="107">
        <f>U17+X17</f>
        <v>1618</v>
      </c>
      <c r="AB17" s="142">
        <v>1340</v>
      </c>
    </row>
    <row r="18" spans="2:28" ht="15" customHeight="1" thickBot="1">
      <c r="B18" s="114" t="s">
        <v>3</v>
      </c>
      <c r="C18" s="115"/>
      <c r="D18" s="210">
        <v>861</v>
      </c>
      <c r="E18" s="198"/>
      <c r="F18" s="199"/>
      <c r="G18" s="53" t="s">
        <v>4</v>
      </c>
      <c r="H18" s="70">
        <f>D18-'４月'!D18</f>
        <v>-15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3065</v>
      </c>
      <c r="N18" s="107">
        <v>2903</v>
      </c>
      <c r="O18" s="58"/>
      <c r="P18" s="110">
        <v>2428</v>
      </c>
      <c r="Q18" s="56"/>
      <c r="S18" s="182"/>
      <c r="T18" s="183">
        <f>T17+U17</f>
        <v>3341</v>
      </c>
      <c r="U18" s="184"/>
      <c r="V18" s="109"/>
      <c r="W18" s="183">
        <f>W17+X17</f>
        <v>40</v>
      </c>
      <c r="X18" s="184"/>
      <c r="Y18" s="109"/>
      <c r="Z18" s="183">
        <f>SUM(Z17:AA17)</f>
        <v>3381</v>
      </c>
      <c r="AA18" s="184"/>
      <c r="AB18" s="141"/>
    </row>
    <row r="19" spans="8:28" ht="15" customHeight="1">
      <c r="H19" s="34"/>
      <c r="K19" s="63"/>
      <c r="L19" s="203"/>
      <c r="M19" s="183">
        <f>M18+N18</f>
        <v>5968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4844</v>
      </c>
      <c r="U19" s="107">
        <v>4706</v>
      </c>
      <c r="V19" s="110">
        <v>3681</v>
      </c>
      <c r="W19" s="105">
        <v>185</v>
      </c>
      <c r="X19" s="107">
        <v>143</v>
      </c>
      <c r="Y19" s="110">
        <v>222</v>
      </c>
      <c r="Z19" s="105">
        <f>T19+W19</f>
        <v>5029</v>
      </c>
      <c r="AA19" s="107">
        <f>U19+X19</f>
        <v>4849</v>
      </c>
      <c r="AB19" s="142">
        <v>3870</v>
      </c>
    </row>
    <row r="20" spans="2:28" ht="15" customHeight="1">
      <c r="B20" s="85" t="s">
        <v>7</v>
      </c>
      <c r="C20" s="44"/>
      <c r="L20" s="202" t="s">
        <v>119</v>
      </c>
      <c r="M20" s="105">
        <v>77</v>
      </c>
      <c r="N20" s="107">
        <v>87</v>
      </c>
      <c r="O20" s="58"/>
      <c r="P20" s="110">
        <v>53</v>
      </c>
      <c r="Q20" s="56"/>
      <c r="S20" s="182"/>
      <c r="T20" s="183">
        <f>T19+U19</f>
        <v>9550</v>
      </c>
      <c r="U20" s="184"/>
      <c r="V20" s="109"/>
      <c r="W20" s="183">
        <f>W19+X19</f>
        <v>328</v>
      </c>
      <c r="X20" s="184"/>
      <c r="Y20" s="109"/>
      <c r="Z20" s="183">
        <f>SUM(Z19:AA19)</f>
        <v>9878</v>
      </c>
      <c r="AA20" s="184"/>
      <c r="AB20" s="141"/>
    </row>
    <row r="21" spans="3:28" ht="15" customHeight="1" thickBot="1">
      <c r="C21" s="44"/>
      <c r="L21" s="203"/>
      <c r="M21" s="183">
        <f>M20+N20</f>
        <v>164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1435</v>
      </c>
      <c r="U21" s="107">
        <v>1350</v>
      </c>
      <c r="V21" s="110">
        <v>1069</v>
      </c>
      <c r="W21" s="105">
        <v>58</v>
      </c>
      <c r="X21" s="107">
        <v>58</v>
      </c>
      <c r="Y21" s="110">
        <v>80</v>
      </c>
      <c r="Z21" s="105">
        <f>T21+W21</f>
        <v>1493</v>
      </c>
      <c r="AA21" s="107">
        <f>U21+X21</f>
        <v>1408</v>
      </c>
      <c r="AB21" s="142">
        <v>1138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1486</v>
      </c>
      <c r="N22" s="107">
        <v>1405</v>
      </c>
      <c r="O22" s="58"/>
      <c r="P22" s="110">
        <v>1134</v>
      </c>
      <c r="Q22" s="56"/>
      <c r="S22" s="182"/>
      <c r="T22" s="183">
        <f>T21+U21</f>
        <v>2785</v>
      </c>
      <c r="U22" s="184"/>
      <c r="V22" s="109"/>
      <c r="W22" s="183">
        <f>W21+X21</f>
        <v>116</v>
      </c>
      <c r="X22" s="184"/>
      <c r="Y22" s="109"/>
      <c r="Z22" s="183">
        <f>SUM(Z21:AA21)</f>
        <v>2901</v>
      </c>
      <c r="AA22" s="184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17</v>
      </c>
      <c r="E23" s="92">
        <f>E32+E41</f>
        <v>16</v>
      </c>
      <c r="F23" s="92">
        <f>F32+F41</f>
        <v>33</v>
      </c>
      <c r="G23" s="47" t="s">
        <v>105</v>
      </c>
      <c r="H23" s="68">
        <f>F23-'４月'!F23</f>
        <v>0</v>
      </c>
      <c r="I23" s="48" t="s">
        <v>106</v>
      </c>
      <c r="J23" s="34">
        <f aca="true" t="shared" si="0" ref="J23:J29">IF(H23=0,"",IF(H23&gt;0,"↑","↓"))</f>
      </c>
      <c r="L23" s="203"/>
      <c r="M23" s="183">
        <f>M22+N22</f>
        <v>2891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438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451</v>
      </c>
      <c r="AA23" s="107">
        <f>U23+X23</f>
        <v>439</v>
      </c>
      <c r="AB23" s="142">
        <v>291</v>
      </c>
    </row>
    <row r="24" spans="2:28" ht="15" customHeight="1">
      <c r="B24" s="13" t="s">
        <v>10</v>
      </c>
      <c r="C24" s="92">
        <f aca="true" t="shared" si="1" ref="C24:F28">C33+C42</f>
        <v>8</v>
      </c>
      <c r="D24" s="92">
        <f t="shared" si="1"/>
        <v>11</v>
      </c>
      <c r="E24" s="92">
        <f t="shared" si="1"/>
        <v>17</v>
      </c>
      <c r="F24" s="92">
        <f t="shared" si="1"/>
        <v>28</v>
      </c>
      <c r="G24" s="47" t="s">
        <v>105</v>
      </c>
      <c r="H24" s="68">
        <f>F24-'４月'!F24</f>
        <v>6</v>
      </c>
      <c r="I24" s="48" t="s">
        <v>106</v>
      </c>
      <c r="J24" s="34" t="str">
        <f t="shared" si="0"/>
        <v>↑</v>
      </c>
      <c r="L24" s="202" t="s">
        <v>121</v>
      </c>
      <c r="M24" s="105">
        <v>448</v>
      </c>
      <c r="N24" s="107">
        <v>437</v>
      </c>
      <c r="O24" s="58"/>
      <c r="P24" s="110">
        <v>289</v>
      </c>
      <c r="Q24" s="56"/>
      <c r="S24" s="182"/>
      <c r="T24" s="183">
        <f>T23+U23</f>
        <v>888</v>
      </c>
      <c r="U24" s="184"/>
      <c r="V24" s="109"/>
      <c r="W24" s="183">
        <f>W23+X23</f>
        <v>2</v>
      </c>
      <c r="X24" s="184"/>
      <c r="Y24" s="109"/>
      <c r="Z24" s="183">
        <f>SUM(Z23:AA23)</f>
        <v>890</v>
      </c>
      <c r="AA24" s="184"/>
      <c r="AB24" s="141"/>
    </row>
    <row r="25" spans="2:28" ht="15" customHeight="1">
      <c r="B25" s="13" t="s">
        <v>11</v>
      </c>
      <c r="C25" s="92">
        <f t="shared" si="1"/>
        <v>121</v>
      </c>
      <c r="D25" s="92">
        <f t="shared" si="1"/>
        <v>114</v>
      </c>
      <c r="E25" s="92">
        <f t="shared" si="1"/>
        <v>107</v>
      </c>
      <c r="F25" s="92">
        <f t="shared" si="1"/>
        <v>221</v>
      </c>
      <c r="G25" s="47" t="s">
        <v>105</v>
      </c>
      <c r="H25" s="68">
        <f>F25-'４月'!F25</f>
        <v>-67</v>
      </c>
      <c r="I25" s="48" t="s">
        <v>106</v>
      </c>
      <c r="J25" s="34" t="str">
        <f t="shared" si="0"/>
        <v>↓</v>
      </c>
      <c r="L25" s="203"/>
      <c r="M25" s="183">
        <f>M24+N24</f>
        <v>885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1933</v>
      </c>
      <c r="U25" s="107">
        <v>1849</v>
      </c>
      <c r="V25" s="110">
        <v>1671</v>
      </c>
      <c r="W25" s="105">
        <v>184</v>
      </c>
      <c r="X25" s="107">
        <v>111</v>
      </c>
      <c r="Y25" s="110">
        <v>264</v>
      </c>
      <c r="Z25" s="105">
        <f>T25+W25</f>
        <v>2117</v>
      </c>
      <c r="AA25" s="107">
        <f>U25+X25</f>
        <v>1960</v>
      </c>
      <c r="AB25" s="142">
        <v>1918</v>
      </c>
    </row>
    <row r="26" spans="2:28" ht="15" customHeight="1">
      <c r="B26" s="13" t="s">
        <v>12</v>
      </c>
      <c r="C26" s="92">
        <f t="shared" si="1"/>
        <v>72</v>
      </c>
      <c r="D26" s="92">
        <f t="shared" si="1"/>
        <v>92</v>
      </c>
      <c r="E26" s="92">
        <f t="shared" si="1"/>
        <v>77</v>
      </c>
      <c r="F26" s="92">
        <f t="shared" si="1"/>
        <v>169</v>
      </c>
      <c r="G26" s="47" t="s">
        <v>105</v>
      </c>
      <c r="H26" s="68">
        <f>F26-'４月'!F26</f>
        <v>-102</v>
      </c>
      <c r="I26" s="48" t="s">
        <v>106</v>
      </c>
      <c r="J26" s="34" t="str">
        <f t="shared" si="0"/>
        <v>↓</v>
      </c>
      <c r="L26" s="202" t="s">
        <v>122</v>
      </c>
      <c r="M26" s="105">
        <v>2011</v>
      </c>
      <c r="N26" s="107">
        <v>1835</v>
      </c>
      <c r="O26" s="58"/>
      <c r="P26" s="110">
        <v>1816</v>
      </c>
      <c r="Q26" s="56"/>
      <c r="S26" s="182"/>
      <c r="T26" s="183">
        <f>T25+U25</f>
        <v>3782</v>
      </c>
      <c r="U26" s="184"/>
      <c r="V26" s="109"/>
      <c r="W26" s="183">
        <f>W25+X25</f>
        <v>295</v>
      </c>
      <c r="X26" s="184"/>
      <c r="Y26" s="109"/>
      <c r="Z26" s="183">
        <f>SUM(Z25:AA25)</f>
        <v>4077</v>
      </c>
      <c r="AA26" s="184"/>
      <c r="AB26" s="141"/>
    </row>
    <row r="27" spans="2:28" ht="15" customHeight="1">
      <c r="B27" s="13" t="s">
        <v>13</v>
      </c>
      <c r="C27" s="92">
        <f t="shared" si="1"/>
        <v>15</v>
      </c>
      <c r="D27" s="92">
        <f t="shared" si="1"/>
        <v>0</v>
      </c>
      <c r="E27" s="92">
        <f t="shared" si="1"/>
        <v>2</v>
      </c>
      <c r="F27" s="92">
        <f t="shared" si="1"/>
        <v>2</v>
      </c>
      <c r="G27" s="47" t="s">
        <v>105</v>
      </c>
      <c r="H27" s="68">
        <f>F27-'４月'!F27</f>
        <v>0</v>
      </c>
      <c r="I27" s="48" t="s">
        <v>106</v>
      </c>
      <c r="J27" s="34">
        <f t="shared" si="0"/>
      </c>
      <c r="L27" s="203"/>
      <c r="M27" s="183">
        <f>M26+N26</f>
        <v>3846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2872</v>
      </c>
      <c r="U27" s="107">
        <v>2863</v>
      </c>
      <c r="V27" s="110">
        <v>2160</v>
      </c>
      <c r="W27" s="105">
        <v>54</v>
      </c>
      <c r="X27" s="107">
        <v>104</v>
      </c>
      <c r="Y27" s="110">
        <v>120</v>
      </c>
      <c r="Z27" s="105">
        <f>T27+W27</f>
        <v>2926</v>
      </c>
      <c r="AA27" s="107">
        <f>U27+X27</f>
        <v>2967</v>
      </c>
      <c r="AB27" s="142">
        <v>2258</v>
      </c>
    </row>
    <row r="28" spans="2:28" ht="15" customHeight="1" thickBot="1">
      <c r="B28" s="14" t="s">
        <v>14</v>
      </c>
      <c r="C28" s="92">
        <f t="shared" si="1"/>
        <v>8</v>
      </c>
      <c r="D28" s="92">
        <f t="shared" si="1"/>
        <v>1</v>
      </c>
      <c r="E28" s="92">
        <f t="shared" si="1"/>
        <v>1</v>
      </c>
      <c r="F28" s="92">
        <f t="shared" si="1"/>
        <v>2</v>
      </c>
      <c r="G28" s="57" t="s">
        <v>105</v>
      </c>
      <c r="H28" s="71">
        <f>F28-'４月'!F28</f>
        <v>-5</v>
      </c>
      <c r="I28" s="51" t="s">
        <v>106</v>
      </c>
      <c r="J28" s="34" t="str">
        <f t="shared" si="0"/>
        <v>↓</v>
      </c>
      <c r="L28" s="202" t="s">
        <v>123</v>
      </c>
      <c r="M28" s="105">
        <v>334</v>
      </c>
      <c r="N28" s="107">
        <v>317</v>
      </c>
      <c r="O28" s="58"/>
      <c r="P28" s="110">
        <v>290</v>
      </c>
      <c r="Q28" s="56"/>
      <c r="S28" s="182"/>
      <c r="T28" s="183">
        <f>T27+U27</f>
        <v>5735</v>
      </c>
      <c r="U28" s="184"/>
      <c r="V28" s="109"/>
      <c r="W28" s="183">
        <f>W27+X27</f>
        <v>158</v>
      </c>
      <c r="X28" s="184"/>
      <c r="Y28" s="109"/>
      <c r="Z28" s="183">
        <f>SUM(Z27:AA27)</f>
        <v>5893</v>
      </c>
      <c r="AA28" s="184"/>
      <c r="AB28" s="141"/>
    </row>
    <row r="29" spans="2:28" ht="15" customHeight="1" thickBot="1">
      <c r="B29" s="15" t="s">
        <v>15</v>
      </c>
      <c r="C29" s="92">
        <f>C38+C47</f>
        <v>48</v>
      </c>
      <c r="D29" s="92">
        <f>D38+D47</f>
        <v>27</v>
      </c>
      <c r="E29" s="92">
        <f>E38+E47</f>
        <v>30</v>
      </c>
      <c r="F29" s="92">
        <f>F38+F47</f>
        <v>57</v>
      </c>
      <c r="G29" s="59" t="s">
        <v>105</v>
      </c>
      <c r="H29" s="72">
        <f>F29-'４月'!F29</f>
        <v>34</v>
      </c>
      <c r="I29" s="60" t="s">
        <v>106</v>
      </c>
      <c r="J29" s="34" t="str">
        <f t="shared" si="0"/>
        <v>↑</v>
      </c>
      <c r="L29" s="203"/>
      <c r="M29" s="183">
        <f>M28+N28</f>
        <v>651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1009</v>
      </c>
      <c r="U29" s="107">
        <v>990</v>
      </c>
      <c r="V29" s="110">
        <v>668</v>
      </c>
      <c r="W29" s="105">
        <v>3</v>
      </c>
      <c r="X29" s="107">
        <v>4</v>
      </c>
      <c r="Y29" s="110">
        <v>7</v>
      </c>
      <c r="Z29" s="105">
        <f>T29+W29</f>
        <v>1012</v>
      </c>
      <c r="AA29" s="107">
        <f>U29+X29</f>
        <v>994</v>
      </c>
      <c r="AB29" s="142">
        <v>672</v>
      </c>
    </row>
    <row r="30" spans="2:28" ht="15" customHeight="1" thickBot="1">
      <c r="B30" s="10"/>
      <c r="C30" s="44"/>
      <c r="L30" s="202" t="s">
        <v>124</v>
      </c>
      <c r="M30" s="105">
        <v>1281</v>
      </c>
      <c r="N30" s="107">
        <v>1287</v>
      </c>
      <c r="O30" s="58"/>
      <c r="P30" s="110">
        <v>1043</v>
      </c>
      <c r="Q30" s="56"/>
      <c r="S30" s="182"/>
      <c r="T30" s="183">
        <f>T29+U29</f>
        <v>1999</v>
      </c>
      <c r="U30" s="184"/>
      <c r="V30" s="109"/>
      <c r="W30" s="183">
        <f>W29+X29</f>
        <v>7</v>
      </c>
      <c r="X30" s="184"/>
      <c r="Y30" s="109"/>
      <c r="Z30" s="183">
        <f>SUM(Z29:AA29)</f>
        <v>2006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2568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17</v>
      </c>
      <c r="E32" s="103">
        <v>16</v>
      </c>
      <c r="F32" s="93">
        <f>SUM(D32:E32)</f>
        <v>33</v>
      </c>
      <c r="G32" s="47" t="s">
        <v>105</v>
      </c>
      <c r="H32" s="68">
        <f>F32-'４月'!F32</f>
        <v>1</v>
      </c>
      <c r="I32" s="48" t="s">
        <v>266</v>
      </c>
      <c r="J32" s="34" t="str">
        <f aca="true" t="shared" si="2" ref="J32:J38">IF(H32=0,"",IF(H32&gt;0,"↑","↓"))</f>
        <v>↑</v>
      </c>
      <c r="L32" s="202" t="s">
        <v>125</v>
      </c>
      <c r="M32" s="105">
        <v>1288</v>
      </c>
      <c r="N32" s="107">
        <v>1332</v>
      </c>
      <c r="O32" s="58"/>
      <c r="P32" s="110">
        <v>940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103">
        <v>8</v>
      </c>
      <c r="D33" s="103">
        <v>11</v>
      </c>
      <c r="E33" s="103">
        <v>17</v>
      </c>
      <c r="F33" s="93">
        <f aca="true" t="shared" si="3" ref="F33:F38">SUM(D33:E33)</f>
        <v>28</v>
      </c>
      <c r="G33" s="47" t="s">
        <v>105</v>
      </c>
      <c r="H33" s="68">
        <f>F33-'４月'!F33</f>
        <v>6</v>
      </c>
      <c r="I33" s="48" t="s">
        <v>266</v>
      </c>
      <c r="J33" s="34" t="str">
        <f t="shared" si="2"/>
        <v>↑</v>
      </c>
      <c r="L33" s="203"/>
      <c r="M33" s="183">
        <f>M32+N32</f>
        <v>2620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192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186</v>
      </c>
      <c r="AA33" s="107">
        <f>U33+X33</f>
        <v>198</v>
      </c>
      <c r="AB33" s="142">
        <v>120</v>
      </c>
    </row>
    <row r="34" spans="2:28" ht="15" customHeight="1">
      <c r="B34" s="13" t="s">
        <v>11</v>
      </c>
      <c r="C34" s="103">
        <v>109</v>
      </c>
      <c r="D34" s="103">
        <v>104</v>
      </c>
      <c r="E34" s="103">
        <v>101</v>
      </c>
      <c r="F34" s="93">
        <f t="shared" si="3"/>
        <v>205</v>
      </c>
      <c r="G34" s="47" t="s">
        <v>105</v>
      </c>
      <c r="H34" s="68">
        <f>F34-'４月'!F34</f>
        <v>-51</v>
      </c>
      <c r="I34" s="48" t="s">
        <v>266</v>
      </c>
      <c r="J34" s="34" t="str">
        <f t="shared" si="2"/>
        <v>↓</v>
      </c>
      <c r="L34" s="202" t="s">
        <v>126</v>
      </c>
      <c r="M34" s="105">
        <v>357</v>
      </c>
      <c r="N34" s="107">
        <v>348</v>
      </c>
      <c r="O34" s="58"/>
      <c r="P34" s="110">
        <v>275</v>
      </c>
      <c r="Q34" s="56"/>
      <c r="S34" s="182"/>
      <c r="T34" s="183">
        <f>T33+U33</f>
        <v>369</v>
      </c>
      <c r="U34" s="184"/>
      <c r="V34" s="109"/>
      <c r="W34" s="183">
        <f>W33+X33</f>
        <v>15</v>
      </c>
      <c r="X34" s="184"/>
      <c r="Y34" s="109"/>
      <c r="Z34" s="183">
        <f>SUM(Z33:AA33)</f>
        <v>384</v>
      </c>
      <c r="AA34" s="184"/>
      <c r="AB34" s="141"/>
    </row>
    <row r="35" spans="2:28" ht="15" customHeight="1">
      <c r="B35" s="13" t="s">
        <v>12</v>
      </c>
      <c r="C35" s="103">
        <v>46</v>
      </c>
      <c r="D35" s="103">
        <v>67</v>
      </c>
      <c r="E35" s="103">
        <v>59</v>
      </c>
      <c r="F35" s="93">
        <f t="shared" si="3"/>
        <v>126</v>
      </c>
      <c r="G35" s="47" t="s">
        <v>105</v>
      </c>
      <c r="H35" s="68">
        <f>F35-'４月'!F35</f>
        <v>-132</v>
      </c>
      <c r="I35" s="48" t="s">
        <v>266</v>
      </c>
      <c r="J35" s="34" t="str">
        <f t="shared" si="2"/>
        <v>↓</v>
      </c>
      <c r="L35" s="203"/>
      <c r="M35" s="183">
        <f>M34+N34</f>
        <v>705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920</v>
      </c>
      <c r="U35" s="107">
        <v>921</v>
      </c>
      <c r="V35" s="110">
        <v>645</v>
      </c>
      <c r="W35" s="105">
        <v>141</v>
      </c>
      <c r="X35" s="107">
        <v>112</v>
      </c>
      <c r="Y35" s="110">
        <v>147</v>
      </c>
      <c r="Z35" s="105">
        <f>T35+W35</f>
        <v>1061</v>
      </c>
      <c r="AA35" s="107">
        <f>U35+X35</f>
        <v>1033</v>
      </c>
      <c r="AB35" s="142">
        <v>779</v>
      </c>
    </row>
    <row r="36" spans="2:28" ht="15" customHeight="1">
      <c r="B36" s="13" t="s">
        <v>13</v>
      </c>
      <c r="C36" s="103">
        <v>15</v>
      </c>
      <c r="D36" s="103">
        <v>0</v>
      </c>
      <c r="E36" s="103">
        <v>2</v>
      </c>
      <c r="F36" s="93">
        <f t="shared" si="3"/>
        <v>2</v>
      </c>
      <c r="G36" s="47" t="s">
        <v>105</v>
      </c>
      <c r="H36" s="68">
        <f>F36-'４月'!F36</f>
        <v>0</v>
      </c>
      <c r="I36" s="48" t="s">
        <v>266</v>
      </c>
      <c r="J36" s="34">
        <f t="shared" si="2"/>
      </c>
      <c r="L36" s="202" t="s">
        <v>127</v>
      </c>
      <c r="M36" s="105">
        <v>1012</v>
      </c>
      <c r="N36" s="107">
        <v>994</v>
      </c>
      <c r="O36" s="58"/>
      <c r="P36" s="110">
        <v>672</v>
      </c>
      <c r="Q36" s="56"/>
      <c r="S36" s="182"/>
      <c r="T36" s="183">
        <f>T35+U35</f>
        <v>1841</v>
      </c>
      <c r="U36" s="184"/>
      <c r="V36" s="109"/>
      <c r="W36" s="183">
        <f>W35+X35</f>
        <v>253</v>
      </c>
      <c r="X36" s="184"/>
      <c r="Y36" s="109"/>
      <c r="Z36" s="183">
        <f>SUM(Z35:AA35)</f>
        <v>2094</v>
      </c>
      <c r="AA36" s="184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5">
        <v>0</v>
      </c>
      <c r="G37" s="57" t="s">
        <v>105</v>
      </c>
      <c r="H37" s="71">
        <f>F37-'４月'!F37</f>
        <v>0</v>
      </c>
      <c r="I37" s="51" t="s">
        <v>266</v>
      </c>
      <c r="J37" s="34">
        <f t="shared" si="2"/>
      </c>
      <c r="L37" s="203"/>
      <c r="M37" s="183">
        <f>M36+N36</f>
        <v>2006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333</v>
      </c>
      <c r="U37" s="107">
        <v>340</v>
      </c>
      <c r="V37" s="110">
        <v>237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341</v>
      </c>
      <c r="AB37" s="142">
        <v>243</v>
      </c>
    </row>
    <row r="38" spans="2:28" ht="15" customHeight="1" thickBot="1">
      <c r="B38" s="15" t="s">
        <v>15</v>
      </c>
      <c r="C38" s="96">
        <v>63</v>
      </c>
      <c r="D38" s="96">
        <v>43</v>
      </c>
      <c r="E38" s="96">
        <v>43</v>
      </c>
      <c r="F38" s="97">
        <f t="shared" si="3"/>
        <v>86</v>
      </c>
      <c r="G38" s="61" t="s">
        <v>105</v>
      </c>
      <c r="H38" s="72">
        <f>F38-'４月'!F38</f>
        <v>76</v>
      </c>
      <c r="I38" s="60" t="s">
        <v>266</v>
      </c>
      <c r="J38" s="34" t="str">
        <f t="shared" si="2"/>
        <v>↑</v>
      </c>
      <c r="L38" s="202" t="s">
        <v>128</v>
      </c>
      <c r="M38" s="105">
        <v>142</v>
      </c>
      <c r="N38" s="107">
        <v>135</v>
      </c>
      <c r="O38" s="58"/>
      <c r="P38" s="110">
        <v>92</v>
      </c>
      <c r="Q38" s="56"/>
      <c r="S38" s="182"/>
      <c r="T38" s="183">
        <f>T37+U37</f>
        <v>673</v>
      </c>
      <c r="U38" s="184"/>
      <c r="V38" s="109"/>
      <c r="W38" s="183">
        <f>W37+X37</f>
        <v>7</v>
      </c>
      <c r="X38" s="184"/>
      <c r="Y38" s="109"/>
      <c r="Z38" s="183">
        <f>SUM(Z37:AA37)</f>
        <v>680</v>
      </c>
      <c r="AA38" s="184"/>
      <c r="AB38" s="141"/>
    </row>
    <row r="39" spans="2:28" ht="15" customHeight="1" thickBot="1">
      <c r="B39" s="10"/>
      <c r="C39" s="44"/>
      <c r="L39" s="203"/>
      <c r="M39" s="183">
        <f>M38+N38</f>
        <v>277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180</v>
      </c>
      <c r="U39" s="107">
        <v>191</v>
      </c>
      <c r="V39" s="110">
        <v>119</v>
      </c>
      <c r="W39" s="105">
        <v>9</v>
      </c>
      <c r="X39" s="107">
        <v>0</v>
      </c>
      <c r="Y39" s="110">
        <v>9</v>
      </c>
      <c r="Z39" s="105">
        <f>T39+W39</f>
        <v>189</v>
      </c>
      <c r="AA39" s="107">
        <f>U39+X39</f>
        <v>191</v>
      </c>
      <c r="AB39" s="142">
        <v>128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274</v>
      </c>
      <c r="G40" s="77" t="s">
        <v>6</v>
      </c>
      <c r="H40" s="80"/>
      <c r="I40" s="79"/>
      <c r="L40" s="202" t="s">
        <v>129</v>
      </c>
      <c r="M40" s="105">
        <v>186</v>
      </c>
      <c r="N40" s="107">
        <v>198</v>
      </c>
      <c r="O40" s="58"/>
      <c r="P40" s="110">
        <v>120</v>
      </c>
      <c r="Q40" s="56"/>
      <c r="S40" s="182"/>
      <c r="T40" s="183">
        <f>T39+U39</f>
        <v>371</v>
      </c>
      <c r="U40" s="184"/>
      <c r="V40" s="109"/>
      <c r="W40" s="183">
        <f>W39+X39</f>
        <v>9</v>
      </c>
      <c r="X40" s="184"/>
      <c r="Y40" s="109"/>
      <c r="Z40" s="183">
        <f>SUM(Z39:AA39)</f>
        <v>380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4" ref="F41:F47">SUM(D41:E41)</f>
        <v>0</v>
      </c>
      <c r="G41" s="47" t="s">
        <v>105</v>
      </c>
      <c r="H41" s="68">
        <f>F41-'４月'!F41</f>
        <v>-1</v>
      </c>
      <c r="I41" s="48" t="s">
        <v>5</v>
      </c>
      <c r="J41" s="34" t="str">
        <f aca="true" t="shared" si="5" ref="J41:J47">IF(H41=0,"",IF(H41&gt;0,"↑","↓"))</f>
        <v>↓</v>
      </c>
      <c r="L41" s="203"/>
      <c r="M41" s="183">
        <f>M40+N40</f>
        <v>384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4"/>
        <v>0</v>
      </c>
      <c r="G42" s="47" t="s">
        <v>105</v>
      </c>
      <c r="H42" s="68">
        <f>F42-'４月'!F42</f>
        <v>0</v>
      </c>
      <c r="I42" s="48" t="s">
        <v>5</v>
      </c>
      <c r="J42" s="34">
        <f t="shared" si="5"/>
      </c>
      <c r="L42" s="202" t="s">
        <v>130</v>
      </c>
      <c r="M42" s="105">
        <v>1061</v>
      </c>
      <c r="N42" s="107">
        <v>1033</v>
      </c>
      <c r="O42" s="58"/>
      <c r="P42" s="110">
        <v>779</v>
      </c>
      <c r="Q42" s="56"/>
      <c r="S42" s="182"/>
      <c r="T42" s="183">
        <f>T41+U41</f>
        <v>208</v>
      </c>
      <c r="U42" s="184"/>
      <c r="V42" s="109"/>
      <c r="W42" s="183">
        <f>W41+X41</f>
        <v>0</v>
      </c>
      <c r="X42" s="184"/>
      <c r="Y42" s="109"/>
      <c r="Z42" s="183">
        <f>SUM(Z41:AA41)</f>
        <v>208</v>
      </c>
      <c r="AA42" s="184"/>
      <c r="AB42" s="141"/>
    </row>
    <row r="43" spans="2:28" ht="15" customHeight="1">
      <c r="B43" s="13" t="s">
        <v>11</v>
      </c>
      <c r="C43" s="103">
        <v>12</v>
      </c>
      <c r="D43" s="103">
        <v>10</v>
      </c>
      <c r="E43" s="103">
        <v>6</v>
      </c>
      <c r="F43" s="93">
        <f t="shared" si="4"/>
        <v>16</v>
      </c>
      <c r="G43" s="47" t="s">
        <v>105</v>
      </c>
      <c r="H43" s="68">
        <f>F43-'４月'!F43</f>
        <v>-16</v>
      </c>
      <c r="I43" s="48" t="s">
        <v>5</v>
      </c>
      <c r="J43" s="34" t="str">
        <f t="shared" si="5"/>
        <v>↓</v>
      </c>
      <c r="L43" s="203"/>
      <c r="M43" s="183">
        <f>M42+N42</f>
        <v>2094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20885</v>
      </c>
      <c r="U43" s="99">
        <v>20276</v>
      </c>
      <c r="V43" s="100">
        <v>15558</v>
      </c>
      <c r="W43" s="98">
        <v>710</v>
      </c>
      <c r="X43" s="99">
        <v>616</v>
      </c>
      <c r="Y43" s="100">
        <v>976</v>
      </c>
      <c r="Z43" s="98">
        <f>Z7+Z9+Z11+Z13+Z15+Z17+Z19+Z21+Z23+Z25+Z27+Z29+Z31+Z33+Z35+Z37+Z39+Z41</f>
        <v>21595</v>
      </c>
      <c r="AA43" s="99">
        <f>AA7+AA9+AA11+AA13+AA15+AA17+AA19+AA21+AA23+AA25+AA27+AA29+AA31+AA33+AA35+AA37+AA39+AA41</f>
        <v>20892</v>
      </c>
      <c r="AB43" s="142">
        <v>16392</v>
      </c>
    </row>
    <row r="44" spans="2:28" ht="15" customHeight="1" thickBot="1">
      <c r="B44" s="13" t="s">
        <v>12</v>
      </c>
      <c r="C44" s="103">
        <v>26</v>
      </c>
      <c r="D44" s="103">
        <v>25</v>
      </c>
      <c r="E44" s="103">
        <v>18</v>
      </c>
      <c r="F44" s="93">
        <f t="shared" si="4"/>
        <v>43</v>
      </c>
      <c r="G44" s="47" t="s">
        <v>105</v>
      </c>
      <c r="H44" s="68">
        <f>F44-'４月'!F44</f>
        <v>30</v>
      </c>
      <c r="I44" s="48" t="s">
        <v>5</v>
      </c>
      <c r="J44" s="34" t="str">
        <f t="shared" si="5"/>
        <v>↑</v>
      </c>
      <c r="L44" s="202" t="s">
        <v>131</v>
      </c>
      <c r="M44" s="105">
        <v>339</v>
      </c>
      <c r="N44" s="107">
        <v>341</v>
      </c>
      <c r="O44" s="58"/>
      <c r="P44" s="108">
        <v>243</v>
      </c>
      <c r="Q44" s="56"/>
      <c r="S44" s="178"/>
      <c r="T44" s="179">
        <f>T43+U43</f>
        <v>41161</v>
      </c>
      <c r="U44" s="180"/>
      <c r="V44" s="101"/>
      <c r="W44" s="179">
        <f>W43+X43</f>
        <v>1326</v>
      </c>
      <c r="X44" s="180"/>
      <c r="Y44" s="101"/>
      <c r="Z44" s="179">
        <f>SUM(Z43:AA43)</f>
        <v>42487</v>
      </c>
      <c r="AA44" s="180"/>
      <c r="AB44" s="141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4"/>
        <v>0</v>
      </c>
      <c r="G45" s="47" t="s">
        <v>105</v>
      </c>
      <c r="H45" s="68">
        <f>F45-'４月'!F45</f>
        <v>0</v>
      </c>
      <c r="I45" s="48" t="s">
        <v>5</v>
      </c>
      <c r="J45" s="34">
        <f t="shared" si="5"/>
      </c>
      <c r="L45" s="203"/>
      <c r="M45" s="183">
        <f>M44+N44</f>
        <v>680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1</v>
      </c>
      <c r="F46" s="95">
        <f t="shared" si="4"/>
        <v>2</v>
      </c>
      <c r="G46" s="57" t="s">
        <v>105</v>
      </c>
      <c r="H46" s="71">
        <f>F46-'４月'!F46</f>
        <v>-5</v>
      </c>
      <c r="I46" s="51" t="s">
        <v>5</v>
      </c>
      <c r="J46" s="34" t="str">
        <f t="shared" si="5"/>
        <v>↓</v>
      </c>
      <c r="L46" s="202" t="s">
        <v>132</v>
      </c>
      <c r="M46" s="105">
        <v>189</v>
      </c>
      <c r="N46" s="107">
        <v>191</v>
      </c>
      <c r="O46" s="58"/>
      <c r="P46" s="110">
        <v>128</v>
      </c>
      <c r="Q46" s="56"/>
      <c r="T46" s="181" t="s">
        <v>253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-15</v>
      </c>
      <c r="D47" s="96">
        <v>-16</v>
      </c>
      <c r="E47" s="96">
        <v>-13</v>
      </c>
      <c r="F47" s="97">
        <f t="shared" si="4"/>
        <v>-29</v>
      </c>
      <c r="G47" s="61" t="s">
        <v>105</v>
      </c>
      <c r="H47" s="72">
        <f>F47-'４月'!F47</f>
        <v>-42</v>
      </c>
      <c r="I47" s="60" t="s">
        <v>5</v>
      </c>
      <c r="J47" s="34" t="str">
        <f t="shared" si="5"/>
        <v>↓</v>
      </c>
      <c r="L47" s="203"/>
      <c r="M47" s="183">
        <f>M46+N46</f>
        <v>380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112</v>
      </c>
      <c r="N48" s="107">
        <v>96</v>
      </c>
      <c r="O48" s="58"/>
      <c r="P48" s="110">
        <v>62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208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405</v>
      </c>
      <c r="N50" s="107">
        <v>373</v>
      </c>
      <c r="O50" s="58"/>
      <c r="P50" s="110">
        <v>222</v>
      </c>
      <c r="Q50" s="56"/>
    </row>
    <row r="51" spans="12:17" ht="15" customHeight="1">
      <c r="L51" s="203"/>
      <c r="M51" s="183">
        <f>M50+N50</f>
        <v>778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21595</v>
      </c>
      <c r="N52" s="99">
        <v>20892</v>
      </c>
      <c r="O52" s="58"/>
      <c r="P52" s="146">
        <v>16392</v>
      </c>
      <c r="Q52" s="56"/>
    </row>
    <row r="53" spans="12:17" ht="15" customHeight="1" thickBot="1">
      <c r="L53" s="207"/>
      <c r="M53" s="179">
        <f>M52+N52</f>
        <v>42487</v>
      </c>
      <c r="N53" s="180"/>
      <c r="O53" s="31" t="s">
        <v>4</v>
      </c>
      <c r="P53" s="109"/>
      <c r="Q53" s="50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5">
      <selection activeCell="AB43" sqref="AB4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"令和２年６月１日の人口"</f>
        <v>令和２年６月１日の人口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42478</v>
      </c>
      <c r="E3" s="205"/>
      <c r="F3" s="206"/>
      <c r="G3" s="45" t="s">
        <v>4</v>
      </c>
      <c r="H3" s="66">
        <f>D3-'５月'!D3</f>
        <v>-9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21584</v>
      </c>
      <c r="E4" s="195"/>
      <c r="F4" s="196"/>
      <c r="G4" s="47" t="s">
        <v>4</v>
      </c>
      <c r="H4" s="67">
        <f>D4-'５月'!D4</f>
        <v>-11</v>
      </c>
      <c r="I4" s="48" t="s">
        <v>5</v>
      </c>
      <c r="J4" s="34" t="str">
        <f>IF(H4=0,"",IF(H4&gt;0,"↑","↓"))</f>
        <v>↓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20894</v>
      </c>
      <c r="E5" s="195"/>
      <c r="F5" s="196"/>
      <c r="G5" s="49" t="s">
        <v>4</v>
      </c>
      <c r="H5" s="69">
        <f>D5-'５月'!D5</f>
        <v>2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16404</v>
      </c>
      <c r="E6" s="198"/>
      <c r="F6" s="199"/>
      <c r="G6" s="53" t="s">
        <v>4</v>
      </c>
      <c r="H6" s="70">
        <f>D6-'５月'!D6</f>
        <v>12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136</v>
      </c>
      <c r="N6" s="106">
        <v>135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271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136</v>
      </c>
      <c r="U7" s="106">
        <v>134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136</v>
      </c>
      <c r="AA7" s="106">
        <f>U7+X7</f>
        <v>135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169</v>
      </c>
      <c r="N8" s="107">
        <v>169</v>
      </c>
      <c r="O8" s="58"/>
      <c r="P8" s="110">
        <v>115</v>
      </c>
      <c r="Q8" s="56"/>
      <c r="S8" s="182"/>
      <c r="T8" s="183">
        <f>T7+U7</f>
        <v>270</v>
      </c>
      <c r="U8" s="184"/>
      <c r="V8" s="109"/>
      <c r="W8" s="183">
        <f>W7+X7</f>
        <v>1</v>
      </c>
      <c r="X8" s="184"/>
      <c r="Y8" s="109"/>
      <c r="Z8" s="183">
        <f>SUM(Z7:AA7)</f>
        <v>271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41175</v>
      </c>
      <c r="E9" s="205"/>
      <c r="F9" s="206"/>
      <c r="G9" s="45" t="s">
        <v>4</v>
      </c>
      <c r="H9" s="66">
        <f>D9-'５月'!D9</f>
        <v>14</v>
      </c>
      <c r="I9" s="46" t="s">
        <v>5</v>
      </c>
      <c r="J9" s="34" t="str">
        <f>IF(H9=0,"",IF(H9&gt;0,"↑","↓"))</f>
        <v>↑</v>
      </c>
      <c r="L9" s="203"/>
      <c r="M9" s="183">
        <f>M8+N8</f>
        <v>338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209">
        <v>20891</v>
      </c>
      <c r="E10" s="195"/>
      <c r="F10" s="196"/>
      <c r="G10" s="47" t="s">
        <v>4</v>
      </c>
      <c r="H10" s="67">
        <f>D10-'５月'!D10</f>
        <v>6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1563</v>
      </c>
      <c r="N10" s="107">
        <v>1525</v>
      </c>
      <c r="O10" s="58"/>
      <c r="P10" s="110">
        <v>1155</v>
      </c>
      <c r="Q10" s="56"/>
      <c r="S10" s="182"/>
      <c r="T10" s="183">
        <f>T9+U9</f>
        <v>338</v>
      </c>
      <c r="U10" s="184"/>
      <c r="V10" s="109"/>
      <c r="W10" s="183">
        <f>W9+X9</f>
        <v>0</v>
      </c>
      <c r="X10" s="184"/>
      <c r="Y10" s="109"/>
      <c r="Z10" s="183">
        <f>SUM(Z9:AA9)</f>
        <v>338</v>
      </c>
      <c r="AA10" s="184"/>
      <c r="AB10" s="141"/>
    </row>
    <row r="11" spans="2:28" ht="15" customHeight="1">
      <c r="B11" s="112" t="s">
        <v>2</v>
      </c>
      <c r="C11" s="113"/>
      <c r="D11" s="209">
        <v>20284</v>
      </c>
      <c r="E11" s="195"/>
      <c r="F11" s="196"/>
      <c r="G11" s="47" t="s">
        <v>4</v>
      </c>
      <c r="H11" s="69">
        <f>D11-'５月'!D11</f>
        <v>8</v>
      </c>
      <c r="I11" s="48" t="s">
        <v>5</v>
      </c>
      <c r="J11" s="34" t="str">
        <f>IF(H11=0,"",IF(H11&gt;0,"↑","↓"))</f>
        <v>↑</v>
      </c>
      <c r="L11" s="203"/>
      <c r="M11" s="183">
        <f>M10+N10</f>
        <v>3088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1550</v>
      </c>
      <c r="U11" s="107">
        <v>1512</v>
      </c>
      <c r="V11" s="110">
        <v>1141</v>
      </c>
      <c r="W11" s="105">
        <v>13</v>
      </c>
      <c r="X11" s="107">
        <v>13</v>
      </c>
      <c r="Y11" s="110">
        <v>21</v>
      </c>
      <c r="Z11" s="105">
        <f>T11+W11</f>
        <v>1563</v>
      </c>
      <c r="AA11" s="107">
        <f>U11+X11</f>
        <v>1525</v>
      </c>
      <c r="AB11" s="142">
        <v>1155</v>
      </c>
    </row>
    <row r="12" spans="2:28" ht="15" customHeight="1" thickBot="1">
      <c r="B12" s="114" t="s">
        <v>3</v>
      </c>
      <c r="C12" s="115"/>
      <c r="D12" s="210">
        <v>15558</v>
      </c>
      <c r="E12" s="198"/>
      <c r="F12" s="199"/>
      <c r="G12" s="53" t="s">
        <v>4</v>
      </c>
      <c r="H12" s="70">
        <f>D12-'５月'!D12</f>
        <v>27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2423</v>
      </c>
      <c r="N12" s="107">
        <v>2345</v>
      </c>
      <c r="O12" s="58"/>
      <c r="P12" s="110">
        <v>1749</v>
      </c>
      <c r="Q12" s="56"/>
      <c r="S12" s="182"/>
      <c r="T12" s="183">
        <f>T11+U11</f>
        <v>3062</v>
      </c>
      <c r="U12" s="184"/>
      <c r="V12" s="109"/>
      <c r="W12" s="183">
        <f>W11+X11</f>
        <v>26</v>
      </c>
      <c r="X12" s="184"/>
      <c r="Y12" s="109"/>
      <c r="Z12" s="183">
        <f>SUM(Z11:AA11)</f>
        <v>3088</v>
      </c>
      <c r="AA12" s="184"/>
      <c r="AB12" s="141"/>
    </row>
    <row r="13" spans="6:28" ht="15" customHeight="1">
      <c r="F13" s="91"/>
      <c r="H13" s="64"/>
      <c r="L13" s="203"/>
      <c r="M13" s="183">
        <f>M12+N12</f>
        <v>4768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2418</v>
      </c>
      <c r="U13" s="107">
        <v>2338</v>
      </c>
      <c r="V13" s="110">
        <v>1738</v>
      </c>
      <c r="W13" s="105">
        <v>27</v>
      </c>
      <c r="X13" s="107">
        <v>32</v>
      </c>
      <c r="Y13" s="110">
        <v>47</v>
      </c>
      <c r="Z13" s="105">
        <f>T13+W13</f>
        <v>2445</v>
      </c>
      <c r="AA13" s="107">
        <f>U13+X13</f>
        <v>2370</v>
      </c>
      <c r="AB13" s="142">
        <v>1770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731</v>
      </c>
      <c r="N14" s="107">
        <v>747</v>
      </c>
      <c r="O14" s="58"/>
      <c r="P14" s="110">
        <v>583</v>
      </c>
      <c r="Q14" s="56"/>
      <c r="S14" s="182"/>
      <c r="T14" s="183">
        <f>T13+U13</f>
        <v>4756</v>
      </c>
      <c r="U14" s="184"/>
      <c r="V14" s="109"/>
      <c r="W14" s="183">
        <f>W13+X13</f>
        <v>59</v>
      </c>
      <c r="X14" s="184"/>
      <c r="Y14" s="109"/>
      <c r="Z14" s="183">
        <f>SUM(Z13:AA13)</f>
        <v>4815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1303</v>
      </c>
      <c r="E15" s="205"/>
      <c r="F15" s="206"/>
      <c r="G15" s="45" t="s">
        <v>4</v>
      </c>
      <c r="H15" s="66">
        <f>D15-'５月'!D15</f>
        <v>-23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1478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457</v>
      </c>
      <c r="U15" s="107">
        <v>464</v>
      </c>
      <c r="V15" s="110">
        <v>362</v>
      </c>
      <c r="W15" s="105">
        <v>4</v>
      </c>
      <c r="X15" s="107">
        <v>5</v>
      </c>
      <c r="Y15" s="110">
        <v>5</v>
      </c>
      <c r="Z15" s="105">
        <f>T15+W15</f>
        <v>461</v>
      </c>
      <c r="AA15" s="107">
        <f>U15+X15</f>
        <v>469</v>
      </c>
      <c r="AB15" s="142">
        <v>364</v>
      </c>
    </row>
    <row r="16" spans="2:28" ht="15" customHeight="1">
      <c r="B16" s="112" t="s">
        <v>1</v>
      </c>
      <c r="C16" s="113"/>
      <c r="D16" s="209">
        <v>693</v>
      </c>
      <c r="E16" s="195"/>
      <c r="F16" s="196"/>
      <c r="G16" s="47" t="s">
        <v>4</v>
      </c>
      <c r="H16" s="67">
        <f>D16-'５月'!D16</f>
        <v>-17</v>
      </c>
      <c r="I16" s="48" t="s">
        <v>5</v>
      </c>
      <c r="J16" s="34" t="str">
        <f>IF(H16=0,"",IF(H16&gt;0,"↑","↓"))</f>
        <v>↓</v>
      </c>
      <c r="L16" s="202" t="s">
        <v>117</v>
      </c>
      <c r="M16" s="105">
        <v>2793</v>
      </c>
      <c r="N16" s="107">
        <v>2673</v>
      </c>
      <c r="O16" s="58"/>
      <c r="P16" s="110">
        <v>2140</v>
      </c>
      <c r="Q16" s="56"/>
      <c r="S16" s="182"/>
      <c r="T16" s="183">
        <f>T15+U15</f>
        <v>921</v>
      </c>
      <c r="U16" s="184"/>
      <c r="V16" s="109"/>
      <c r="W16" s="183">
        <f>W15+X15</f>
        <v>9</v>
      </c>
      <c r="X16" s="184"/>
      <c r="Y16" s="109"/>
      <c r="Z16" s="183">
        <f>SUM(Z15:AA15)</f>
        <v>930</v>
      </c>
      <c r="AA16" s="184"/>
      <c r="AB16" s="141"/>
    </row>
    <row r="17" spans="2:28" ht="15" customHeight="1">
      <c r="B17" s="112" t="s">
        <v>2</v>
      </c>
      <c r="C17" s="113"/>
      <c r="D17" s="209">
        <v>610</v>
      </c>
      <c r="E17" s="195"/>
      <c r="F17" s="196"/>
      <c r="G17" s="47" t="s">
        <v>4</v>
      </c>
      <c r="H17" s="69">
        <f>D17-'５月'!D17</f>
        <v>-6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5466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1757</v>
      </c>
      <c r="U17" s="107">
        <v>1597</v>
      </c>
      <c r="V17" s="110">
        <v>1336</v>
      </c>
      <c r="W17" s="105">
        <v>15</v>
      </c>
      <c r="X17" s="107">
        <v>25</v>
      </c>
      <c r="Y17" s="110">
        <v>28</v>
      </c>
      <c r="Z17" s="105">
        <f>T17+W17</f>
        <v>1772</v>
      </c>
      <c r="AA17" s="107">
        <f>U17+X17</f>
        <v>1622</v>
      </c>
      <c r="AB17" s="142">
        <v>1350</v>
      </c>
    </row>
    <row r="18" spans="2:28" ht="15" customHeight="1" thickBot="1">
      <c r="B18" s="114" t="s">
        <v>3</v>
      </c>
      <c r="C18" s="115"/>
      <c r="D18" s="210">
        <v>846</v>
      </c>
      <c r="E18" s="198"/>
      <c r="F18" s="199"/>
      <c r="G18" s="53" t="s">
        <v>4</v>
      </c>
      <c r="H18" s="70">
        <f>D18-'５月'!D18</f>
        <v>-15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3049</v>
      </c>
      <c r="N18" s="107">
        <v>2889</v>
      </c>
      <c r="O18" s="58"/>
      <c r="P18" s="110">
        <v>2416</v>
      </c>
      <c r="Q18" s="56"/>
      <c r="S18" s="182"/>
      <c r="T18" s="183">
        <f>T17+U17</f>
        <v>3354</v>
      </c>
      <c r="U18" s="184"/>
      <c r="V18" s="109"/>
      <c r="W18" s="183">
        <f>W17+X17</f>
        <v>40</v>
      </c>
      <c r="X18" s="184"/>
      <c r="Y18" s="109"/>
      <c r="Z18" s="183">
        <f>SUM(Z17:AA17)</f>
        <v>3394</v>
      </c>
      <c r="AA18" s="184"/>
      <c r="AB18" s="141"/>
    </row>
    <row r="19" spans="8:28" ht="15" customHeight="1">
      <c r="H19" s="34"/>
      <c r="K19" s="63"/>
      <c r="L19" s="203"/>
      <c r="M19" s="183">
        <f>M18+N18</f>
        <v>5938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4841</v>
      </c>
      <c r="U19" s="107">
        <v>4702</v>
      </c>
      <c r="V19" s="110">
        <v>3678</v>
      </c>
      <c r="W19" s="105">
        <v>174</v>
      </c>
      <c r="X19" s="107">
        <v>136</v>
      </c>
      <c r="Y19" s="110">
        <v>213</v>
      </c>
      <c r="Z19" s="105">
        <f>T19+W19</f>
        <v>5015</v>
      </c>
      <c r="AA19" s="107">
        <f>U19+X19</f>
        <v>4838</v>
      </c>
      <c r="AB19" s="142">
        <v>3859</v>
      </c>
    </row>
    <row r="20" spans="2:28" ht="15" customHeight="1">
      <c r="B20" s="85" t="s">
        <v>7</v>
      </c>
      <c r="C20" s="44"/>
      <c r="L20" s="202" t="s">
        <v>119</v>
      </c>
      <c r="M20" s="105">
        <v>77</v>
      </c>
      <c r="N20" s="107">
        <v>88</v>
      </c>
      <c r="O20" s="58"/>
      <c r="P20" s="110">
        <v>53</v>
      </c>
      <c r="Q20" s="56"/>
      <c r="S20" s="182"/>
      <c r="T20" s="183">
        <f>T19+U19</f>
        <v>9543</v>
      </c>
      <c r="U20" s="184"/>
      <c r="V20" s="109"/>
      <c r="W20" s="183">
        <f>W19+X19</f>
        <v>310</v>
      </c>
      <c r="X20" s="184"/>
      <c r="Y20" s="109"/>
      <c r="Z20" s="183">
        <f>SUM(Z19:AA19)</f>
        <v>9853</v>
      </c>
      <c r="AA20" s="184"/>
      <c r="AB20" s="141"/>
    </row>
    <row r="21" spans="3:28" ht="15" customHeight="1" thickBot="1">
      <c r="C21" s="44"/>
      <c r="L21" s="203"/>
      <c r="M21" s="183">
        <f>M20+N20</f>
        <v>165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1438</v>
      </c>
      <c r="U21" s="107">
        <v>1349</v>
      </c>
      <c r="V21" s="110">
        <v>1072</v>
      </c>
      <c r="W21" s="105">
        <v>58</v>
      </c>
      <c r="X21" s="107">
        <v>57</v>
      </c>
      <c r="Y21" s="110">
        <v>79</v>
      </c>
      <c r="Z21" s="105">
        <f>T21+W21</f>
        <v>1496</v>
      </c>
      <c r="AA21" s="107">
        <f>U21+X21</f>
        <v>1406</v>
      </c>
      <c r="AB21" s="142">
        <v>1140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1489</v>
      </c>
      <c r="N22" s="107">
        <v>1403</v>
      </c>
      <c r="O22" s="58"/>
      <c r="P22" s="110">
        <v>1136</v>
      </c>
      <c r="Q22" s="56"/>
      <c r="S22" s="182"/>
      <c r="T22" s="183">
        <f>T21+U21</f>
        <v>2787</v>
      </c>
      <c r="U22" s="184"/>
      <c r="V22" s="109"/>
      <c r="W22" s="183">
        <f>W21+X21</f>
        <v>115</v>
      </c>
      <c r="X22" s="184"/>
      <c r="Y22" s="109"/>
      <c r="Z22" s="183">
        <f>SUM(Z21:AA21)</f>
        <v>2902</v>
      </c>
      <c r="AA22" s="184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9</v>
      </c>
      <c r="E23" s="92">
        <f t="shared" si="0"/>
        <v>13</v>
      </c>
      <c r="F23" s="93">
        <f>SUM(D23:E23)</f>
        <v>22</v>
      </c>
      <c r="G23" s="47" t="s">
        <v>105</v>
      </c>
      <c r="H23" s="68">
        <f>F23-'５月'!F23</f>
        <v>-11</v>
      </c>
      <c r="I23" s="48" t="s">
        <v>106</v>
      </c>
      <c r="J23" s="34" t="str">
        <f aca="true" t="shared" si="1" ref="J23:J29">IF(H23=0,"",IF(H23&gt;0,"↑","↓"))</f>
        <v>↓</v>
      </c>
      <c r="L23" s="203"/>
      <c r="M23" s="183">
        <f>M22+N22</f>
        <v>2892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435</v>
      </c>
      <c r="V23" s="110">
        <v>290</v>
      </c>
      <c r="W23" s="105">
        <v>1</v>
      </c>
      <c r="X23" s="107">
        <v>1</v>
      </c>
      <c r="Y23" s="110">
        <v>2</v>
      </c>
      <c r="Z23" s="105">
        <f>T23+W23</f>
        <v>451</v>
      </c>
      <c r="AA23" s="107">
        <f>U23+X23</f>
        <v>436</v>
      </c>
      <c r="AB23" s="142">
        <v>290</v>
      </c>
    </row>
    <row r="24" spans="2:28" ht="15" customHeight="1">
      <c r="B24" s="13" t="s">
        <v>10</v>
      </c>
      <c r="C24" s="92">
        <f t="shared" si="0"/>
        <v>3</v>
      </c>
      <c r="D24" s="92">
        <f t="shared" si="0"/>
        <v>12</v>
      </c>
      <c r="E24" s="92">
        <f t="shared" si="0"/>
        <v>5</v>
      </c>
      <c r="F24" s="93">
        <f aca="true" t="shared" si="2" ref="F24:F29">SUM(D24:E24)</f>
        <v>17</v>
      </c>
      <c r="G24" s="47" t="s">
        <v>105</v>
      </c>
      <c r="H24" s="68">
        <f>F24-'５月'!F24</f>
        <v>-11</v>
      </c>
      <c r="I24" s="48" t="s">
        <v>106</v>
      </c>
      <c r="J24" s="34" t="str">
        <f t="shared" si="1"/>
        <v>↓</v>
      </c>
      <c r="L24" s="202" t="s">
        <v>121</v>
      </c>
      <c r="M24" s="105">
        <v>448</v>
      </c>
      <c r="N24" s="107">
        <v>434</v>
      </c>
      <c r="O24" s="58"/>
      <c r="P24" s="110">
        <v>288</v>
      </c>
      <c r="Q24" s="56"/>
      <c r="S24" s="182"/>
      <c r="T24" s="183">
        <f>T23+U23</f>
        <v>885</v>
      </c>
      <c r="U24" s="184"/>
      <c r="V24" s="109"/>
      <c r="W24" s="183">
        <f>W23+X23</f>
        <v>2</v>
      </c>
      <c r="X24" s="184"/>
      <c r="Y24" s="109"/>
      <c r="Z24" s="183">
        <f>SUM(Z23:AA23)</f>
        <v>887</v>
      </c>
      <c r="AA24" s="184"/>
      <c r="AB24" s="141"/>
    </row>
    <row r="25" spans="2:28" ht="15" customHeight="1">
      <c r="B25" s="13" t="s">
        <v>11</v>
      </c>
      <c r="C25" s="92">
        <f t="shared" si="0"/>
        <v>70</v>
      </c>
      <c r="D25" s="92">
        <f t="shared" si="0"/>
        <v>61</v>
      </c>
      <c r="E25" s="92">
        <f t="shared" si="0"/>
        <v>52</v>
      </c>
      <c r="F25" s="93">
        <f t="shared" si="2"/>
        <v>113</v>
      </c>
      <c r="G25" s="47" t="s">
        <v>105</v>
      </c>
      <c r="H25" s="68">
        <f>F25-'５月'!F25</f>
        <v>-108</v>
      </c>
      <c r="I25" s="48" t="s">
        <v>106</v>
      </c>
      <c r="J25" s="34" t="str">
        <f t="shared" si="1"/>
        <v>↓</v>
      </c>
      <c r="L25" s="203"/>
      <c r="M25" s="183">
        <f>M24+N24</f>
        <v>882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1929</v>
      </c>
      <c r="U25" s="107">
        <v>1849</v>
      </c>
      <c r="V25" s="110">
        <v>1670</v>
      </c>
      <c r="W25" s="105">
        <v>179</v>
      </c>
      <c r="X25" s="107">
        <v>112</v>
      </c>
      <c r="Y25" s="110">
        <v>260</v>
      </c>
      <c r="Z25" s="105">
        <f>T25+W25</f>
        <v>2108</v>
      </c>
      <c r="AA25" s="107">
        <f>U25+X25</f>
        <v>1961</v>
      </c>
      <c r="AB25" s="142">
        <v>1913</v>
      </c>
    </row>
    <row r="26" spans="2:28" ht="15" customHeight="1">
      <c r="B26" s="13" t="s">
        <v>12</v>
      </c>
      <c r="C26" s="92">
        <f t="shared" si="0"/>
        <v>57</v>
      </c>
      <c r="D26" s="92">
        <f t="shared" si="0"/>
        <v>67</v>
      </c>
      <c r="E26" s="92">
        <f t="shared" si="0"/>
        <v>58</v>
      </c>
      <c r="F26" s="93">
        <f t="shared" si="2"/>
        <v>125</v>
      </c>
      <c r="G26" s="47" t="s">
        <v>105</v>
      </c>
      <c r="H26" s="68">
        <f>F26-'５月'!F26</f>
        <v>-44</v>
      </c>
      <c r="I26" s="48" t="s">
        <v>106</v>
      </c>
      <c r="J26" s="34" t="str">
        <f t="shared" si="1"/>
        <v>↓</v>
      </c>
      <c r="L26" s="202" t="s">
        <v>122</v>
      </c>
      <c r="M26" s="105">
        <v>2005</v>
      </c>
      <c r="N26" s="107">
        <v>1837</v>
      </c>
      <c r="O26" s="58"/>
      <c r="P26" s="110">
        <v>1813</v>
      </c>
      <c r="Q26" s="56"/>
      <c r="S26" s="182"/>
      <c r="T26" s="183">
        <f>T25+U25</f>
        <v>3778</v>
      </c>
      <c r="U26" s="184"/>
      <c r="V26" s="109"/>
      <c r="W26" s="183">
        <f>W25+X25</f>
        <v>291</v>
      </c>
      <c r="X26" s="184"/>
      <c r="Y26" s="109"/>
      <c r="Z26" s="183">
        <f>SUM(Z25:AA25)</f>
        <v>4069</v>
      </c>
      <c r="AA26" s="184"/>
      <c r="AB26" s="141"/>
    </row>
    <row r="27" spans="2:28" ht="15" customHeight="1">
      <c r="B27" s="13" t="s">
        <v>13</v>
      </c>
      <c r="C27" s="92">
        <f t="shared" si="0"/>
        <v>15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105</v>
      </c>
      <c r="H27" s="68">
        <f>F27-'５月'!F27</f>
        <v>-1</v>
      </c>
      <c r="I27" s="48" t="s">
        <v>106</v>
      </c>
      <c r="J27" s="34" t="str">
        <f t="shared" si="1"/>
        <v>↓</v>
      </c>
      <c r="L27" s="203"/>
      <c r="M27" s="183">
        <f>M26+N26</f>
        <v>3842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2875</v>
      </c>
      <c r="U27" s="107">
        <v>2872</v>
      </c>
      <c r="V27" s="110">
        <v>2165</v>
      </c>
      <c r="W27" s="105">
        <v>54</v>
      </c>
      <c r="X27" s="107">
        <v>105</v>
      </c>
      <c r="Y27" s="110">
        <v>121</v>
      </c>
      <c r="Z27" s="105">
        <f>T27+W27</f>
        <v>2929</v>
      </c>
      <c r="AA27" s="107">
        <f>U27+X27</f>
        <v>2977</v>
      </c>
      <c r="AB27" s="142">
        <v>2265</v>
      </c>
    </row>
    <row r="28" spans="2:28" ht="15" customHeight="1" thickBot="1">
      <c r="B28" s="14" t="s">
        <v>14</v>
      </c>
      <c r="C28" s="94">
        <f t="shared" si="0"/>
        <v>13</v>
      </c>
      <c r="D28" s="94">
        <f t="shared" si="0"/>
        <v>3</v>
      </c>
      <c r="E28" s="94">
        <f t="shared" si="0"/>
        <v>0</v>
      </c>
      <c r="F28" s="95">
        <f t="shared" si="2"/>
        <v>3</v>
      </c>
      <c r="G28" s="57" t="s">
        <v>105</v>
      </c>
      <c r="H28" s="71">
        <f>F28-'５月'!F28</f>
        <v>1</v>
      </c>
      <c r="I28" s="51" t="s">
        <v>106</v>
      </c>
      <c r="J28" s="34" t="str">
        <f t="shared" si="1"/>
        <v>↑</v>
      </c>
      <c r="L28" s="202" t="s">
        <v>123</v>
      </c>
      <c r="M28" s="105">
        <v>332</v>
      </c>
      <c r="N28" s="107">
        <v>316</v>
      </c>
      <c r="O28" s="58"/>
      <c r="P28" s="110">
        <v>289</v>
      </c>
      <c r="Q28" s="56"/>
      <c r="S28" s="182"/>
      <c r="T28" s="183">
        <f>T27+U27</f>
        <v>5747</v>
      </c>
      <c r="U28" s="184"/>
      <c r="V28" s="109"/>
      <c r="W28" s="183">
        <f>W27+X27</f>
        <v>159</v>
      </c>
      <c r="X28" s="184"/>
      <c r="Y28" s="109"/>
      <c r="Z28" s="183">
        <f>SUM(Z27:AA27)</f>
        <v>5906</v>
      </c>
      <c r="AA28" s="184"/>
      <c r="AB28" s="141"/>
    </row>
    <row r="29" spans="2:28" ht="15" customHeight="1" thickBot="1">
      <c r="B29" s="15" t="s">
        <v>15</v>
      </c>
      <c r="C29" s="96">
        <f t="shared" si="0"/>
        <v>12</v>
      </c>
      <c r="D29" s="96">
        <f t="shared" si="0"/>
        <v>-11</v>
      </c>
      <c r="E29" s="96">
        <f t="shared" si="0"/>
        <v>2</v>
      </c>
      <c r="F29" s="97">
        <f t="shared" si="2"/>
        <v>-9</v>
      </c>
      <c r="G29" s="59" t="s">
        <v>105</v>
      </c>
      <c r="H29" s="72">
        <f>F29-'５月'!F29</f>
        <v>-66</v>
      </c>
      <c r="I29" s="60" t="s">
        <v>106</v>
      </c>
      <c r="J29" s="34" t="str">
        <f t="shared" si="1"/>
        <v>↓</v>
      </c>
      <c r="L29" s="203"/>
      <c r="M29" s="183">
        <f>M28+N28</f>
        <v>648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1005</v>
      </c>
      <c r="U29" s="107">
        <v>984</v>
      </c>
      <c r="V29" s="110">
        <v>669</v>
      </c>
      <c r="W29" s="105">
        <v>3</v>
      </c>
      <c r="X29" s="107">
        <v>4</v>
      </c>
      <c r="Y29" s="110">
        <v>7</v>
      </c>
      <c r="Z29" s="105">
        <f>T29+W29</f>
        <v>1008</v>
      </c>
      <c r="AA29" s="107">
        <f>U29+X29</f>
        <v>988</v>
      </c>
      <c r="AB29" s="142">
        <v>673</v>
      </c>
    </row>
    <row r="30" spans="2:28" ht="15" customHeight="1" thickBot="1">
      <c r="B30" s="10"/>
      <c r="C30" s="44"/>
      <c r="L30" s="202" t="s">
        <v>124</v>
      </c>
      <c r="M30" s="105">
        <v>1286</v>
      </c>
      <c r="N30" s="107">
        <v>1298</v>
      </c>
      <c r="O30" s="58"/>
      <c r="P30" s="110">
        <v>1046</v>
      </c>
      <c r="Q30" s="56"/>
      <c r="S30" s="182"/>
      <c r="T30" s="183">
        <f>T29+U29</f>
        <v>1989</v>
      </c>
      <c r="U30" s="184"/>
      <c r="V30" s="109"/>
      <c r="W30" s="183">
        <f>W29+X29</f>
        <v>7</v>
      </c>
      <c r="X30" s="184"/>
      <c r="Y30" s="109"/>
      <c r="Z30" s="183">
        <f>SUM(Z29:AA29)</f>
        <v>1996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108</v>
      </c>
      <c r="F31" s="12" t="s">
        <v>19</v>
      </c>
      <c r="G31" s="77" t="s">
        <v>6</v>
      </c>
      <c r="H31" s="80"/>
      <c r="I31" s="79"/>
      <c r="L31" s="203"/>
      <c r="M31" s="183">
        <f>M30+N30</f>
        <v>2584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8</v>
      </c>
      <c r="E32" s="103">
        <v>13</v>
      </c>
      <c r="F32" s="93">
        <f>SUM(D32:E32)</f>
        <v>21</v>
      </c>
      <c r="G32" s="47" t="s">
        <v>4</v>
      </c>
      <c r="H32" s="68">
        <f>F32-'５月'!F32</f>
        <v>-12</v>
      </c>
      <c r="I32" s="48" t="s">
        <v>5</v>
      </c>
      <c r="J32" s="34" t="str">
        <f aca="true" t="shared" si="3" ref="J32:J38">IF(H32=0,"",IF(H32&gt;0,"↑","↓"))</f>
        <v>↓</v>
      </c>
      <c r="L32" s="202" t="s">
        <v>125</v>
      </c>
      <c r="M32" s="105">
        <v>1288</v>
      </c>
      <c r="N32" s="107">
        <v>1331</v>
      </c>
      <c r="O32" s="58"/>
      <c r="P32" s="110">
        <v>944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103">
        <v>3</v>
      </c>
      <c r="D33" s="103">
        <v>12</v>
      </c>
      <c r="E33" s="103">
        <v>5</v>
      </c>
      <c r="F33" s="93">
        <f aca="true" t="shared" si="4" ref="F33:F38">SUM(D33:E33)</f>
        <v>17</v>
      </c>
      <c r="G33" s="47" t="s">
        <v>4</v>
      </c>
      <c r="H33" s="68">
        <f>F33-'５月'!F33</f>
        <v>-11</v>
      </c>
      <c r="I33" s="48" t="s">
        <v>5</v>
      </c>
      <c r="J33" s="34" t="str">
        <f t="shared" si="3"/>
        <v>↓</v>
      </c>
      <c r="L33" s="203"/>
      <c r="M33" s="183">
        <f>M32+N32</f>
        <v>2619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191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186</v>
      </c>
      <c r="AA33" s="107">
        <f>U33+X33</f>
        <v>197</v>
      </c>
      <c r="AB33" s="142">
        <v>120</v>
      </c>
    </row>
    <row r="34" spans="2:28" ht="15" customHeight="1">
      <c r="B34" s="13" t="s">
        <v>11</v>
      </c>
      <c r="C34" s="103">
        <v>67</v>
      </c>
      <c r="D34" s="103">
        <v>59</v>
      </c>
      <c r="E34" s="103">
        <v>51</v>
      </c>
      <c r="F34" s="93">
        <f t="shared" si="4"/>
        <v>110</v>
      </c>
      <c r="G34" s="47" t="s">
        <v>4</v>
      </c>
      <c r="H34" s="68">
        <f>F34-'５月'!F34</f>
        <v>-95</v>
      </c>
      <c r="I34" s="48" t="s">
        <v>5</v>
      </c>
      <c r="J34" s="34" t="str">
        <f t="shared" si="3"/>
        <v>↓</v>
      </c>
      <c r="L34" s="202" t="s">
        <v>126</v>
      </c>
      <c r="M34" s="105">
        <v>355</v>
      </c>
      <c r="N34" s="107">
        <v>348</v>
      </c>
      <c r="O34" s="58"/>
      <c r="P34" s="110">
        <v>275</v>
      </c>
      <c r="Q34" s="56"/>
      <c r="S34" s="182"/>
      <c r="T34" s="183">
        <f>T33+U33</f>
        <v>368</v>
      </c>
      <c r="U34" s="184"/>
      <c r="V34" s="109"/>
      <c r="W34" s="183">
        <f>W33+X33</f>
        <v>15</v>
      </c>
      <c r="X34" s="184"/>
      <c r="Y34" s="109"/>
      <c r="Z34" s="183">
        <f>SUM(Z33:AA33)</f>
        <v>383</v>
      </c>
      <c r="AA34" s="184"/>
      <c r="AB34" s="141"/>
    </row>
    <row r="35" spans="2:28" ht="15" customHeight="1">
      <c r="B35" s="13" t="s">
        <v>12</v>
      </c>
      <c r="C35" s="103">
        <v>42</v>
      </c>
      <c r="D35" s="103">
        <v>50</v>
      </c>
      <c r="E35" s="103">
        <v>51</v>
      </c>
      <c r="F35" s="93">
        <f t="shared" si="4"/>
        <v>101</v>
      </c>
      <c r="G35" s="47" t="s">
        <v>4</v>
      </c>
      <c r="H35" s="68">
        <f>F35-'５月'!F35</f>
        <v>-25</v>
      </c>
      <c r="I35" s="48" t="s">
        <v>5</v>
      </c>
      <c r="J35" s="34" t="str">
        <f t="shared" si="3"/>
        <v>↓</v>
      </c>
      <c r="L35" s="203"/>
      <c r="M35" s="183">
        <f>M34+N34</f>
        <v>703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919</v>
      </c>
      <c r="U35" s="107">
        <v>922</v>
      </c>
      <c r="V35" s="110">
        <v>645</v>
      </c>
      <c r="W35" s="105">
        <v>141</v>
      </c>
      <c r="X35" s="107">
        <v>112</v>
      </c>
      <c r="Y35" s="110">
        <v>145</v>
      </c>
      <c r="Z35" s="105">
        <f>T35+W35</f>
        <v>1060</v>
      </c>
      <c r="AA35" s="107">
        <f>U35+X35</f>
        <v>1034</v>
      </c>
      <c r="AB35" s="142">
        <v>777</v>
      </c>
    </row>
    <row r="36" spans="2:28" ht="15" customHeight="1">
      <c r="B36" s="13" t="s">
        <v>13</v>
      </c>
      <c r="C36" s="103">
        <v>14</v>
      </c>
      <c r="D36" s="103">
        <v>1</v>
      </c>
      <c r="E36" s="103">
        <v>0</v>
      </c>
      <c r="F36" s="93">
        <f t="shared" si="4"/>
        <v>1</v>
      </c>
      <c r="G36" s="47" t="s">
        <v>4</v>
      </c>
      <c r="H36" s="68">
        <f>F36-'５月'!F36</f>
        <v>-1</v>
      </c>
      <c r="I36" s="48" t="s">
        <v>5</v>
      </c>
      <c r="J36" s="34" t="str">
        <f t="shared" si="3"/>
        <v>↓</v>
      </c>
      <c r="L36" s="202" t="s">
        <v>127</v>
      </c>
      <c r="M36" s="105">
        <v>1008</v>
      </c>
      <c r="N36" s="107">
        <v>988</v>
      </c>
      <c r="O36" s="58"/>
      <c r="P36" s="110">
        <v>673</v>
      </c>
      <c r="Q36" s="56"/>
      <c r="S36" s="182"/>
      <c r="T36" s="183">
        <f>T35+U35</f>
        <v>1841</v>
      </c>
      <c r="U36" s="184"/>
      <c r="V36" s="109"/>
      <c r="W36" s="183">
        <f>W35+X35</f>
        <v>253</v>
      </c>
      <c r="X36" s="184"/>
      <c r="Y36" s="109"/>
      <c r="Z36" s="183">
        <f>SUM(Z35:AA35)</f>
        <v>2094</v>
      </c>
      <c r="AA36" s="184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v>0</v>
      </c>
      <c r="G37" s="57" t="s">
        <v>4</v>
      </c>
      <c r="H37" s="71">
        <f>F37-'５月'!F37</f>
        <v>0</v>
      </c>
      <c r="I37" s="51" t="s">
        <v>5</v>
      </c>
      <c r="J37" s="34">
        <f t="shared" si="3"/>
      </c>
      <c r="L37" s="203"/>
      <c r="M37" s="183">
        <f>M36+N36</f>
        <v>1996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332</v>
      </c>
      <c r="U37" s="107">
        <v>341</v>
      </c>
      <c r="V37" s="110">
        <v>238</v>
      </c>
      <c r="W37" s="105">
        <v>6</v>
      </c>
      <c r="X37" s="107">
        <v>1</v>
      </c>
      <c r="Y37" s="110">
        <v>7</v>
      </c>
      <c r="Z37" s="105">
        <f>T37+W37</f>
        <v>338</v>
      </c>
      <c r="AA37" s="107">
        <f>U37+X37</f>
        <v>342</v>
      </c>
      <c r="AB37" s="142">
        <v>244</v>
      </c>
    </row>
    <row r="38" spans="2:28" ht="15" customHeight="1" thickBot="1">
      <c r="B38" s="15" t="s">
        <v>15</v>
      </c>
      <c r="C38" s="96">
        <v>27</v>
      </c>
      <c r="D38" s="96">
        <v>6</v>
      </c>
      <c r="E38" s="96">
        <v>8</v>
      </c>
      <c r="F38" s="97">
        <f t="shared" si="4"/>
        <v>14</v>
      </c>
      <c r="G38" s="61" t="s">
        <v>4</v>
      </c>
      <c r="H38" s="72">
        <f>F38-'５月'!F38</f>
        <v>-72</v>
      </c>
      <c r="I38" s="60" t="s">
        <v>5</v>
      </c>
      <c r="J38" s="34" t="str">
        <f t="shared" si="3"/>
        <v>↓</v>
      </c>
      <c r="L38" s="202" t="s">
        <v>128</v>
      </c>
      <c r="M38" s="105">
        <v>142</v>
      </c>
      <c r="N38" s="107">
        <v>135</v>
      </c>
      <c r="O38" s="58"/>
      <c r="P38" s="110">
        <v>92</v>
      </c>
      <c r="Q38" s="56"/>
      <c r="S38" s="182"/>
      <c r="T38" s="183">
        <f>T37+U37</f>
        <v>673</v>
      </c>
      <c r="U38" s="184"/>
      <c r="V38" s="109"/>
      <c r="W38" s="183">
        <f>W37+X37</f>
        <v>7</v>
      </c>
      <c r="X38" s="184"/>
      <c r="Y38" s="109"/>
      <c r="Z38" s="183">
        <f>SUM(Z37:AA37)</f>
        <v>680</v>
      </c>
      <c r="AA38" s="184"/>
      <c r="AB38" s="141"/>
    </row>
    <row r="39" spans="2:28" ht="15" customHeight="1" thickBot="1">
      <c r="B39" s="10"/>
      <c r="C39" s="44"/>
      <c r="L39" s="203"/>
      <c r="M39" s="183">
        <f>M38+N38</f>
        <v>277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180</v>
      </c>
      <c r="U39" s="107">
        <v>191</v>
      </c>
      <c r="V39" s="110">
        <v>119</v>
      </c>
      <c r="W39" s="105">
        <v>9</v>
      </c>
      <c r="X39" s="107">
        <v>0</v>
      </c>
      <c r="Y39" s="110">
        <v>9</v>
      </c>
      <c r="Z39" s="105">
        <f>T39+W39</f>
        <v>189</v>
      </c>
      <c r="AA39" s="107">
        <f>U39+X39</f>
        <v>191</v>
      </c>
      <c r="AB39" s="142">
        <v>128</v>
      </c>
    </row>
    <row r="40" spans="2:28" ht="15" customHeight="1">
      <c r="B40" s="11" t="s">
        <v>262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186</v>
      </c>
      <c r="N40" s="107">
        <v>197</v>
      </c>
      <c r="O40" s="58"/>
      <c r="P40" s="110">
        <v>120</v>
      </c>
      <c r="Q40" s="56"/>
      <c r="S40" s="182"/>
      <c r="T40" s="183">
        <f>T39+U39</f>
        <v>371</v>
      </c>
      <c r="U40" s="184"/>
      <c r="V40" s="109"/>
      <c r="W40" s="183">
        <f>W39+X39</f>
        <v>9</v>
      </c>
      <c r="X40" s="184"/>
      <c r="Y40" s="109"/>
      <c r="Z40" s="183">
        <f>SUM(Z39:AA39)</f>
        <v>380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F41-'５月'!F41</f>
        <v>1</v>
      </c>
      <c r="I41" s="48" t="s">
        <v>5</v>
      </c>
      <c r="J41" s="34" t="str">
        <f aca="true" t="shared" si="5" ref="J41:J47">IF(H41=0,"",IF(H41&gt;0,"↑","↓"))</f>
        <v>↑</v>
      </c>
      <c r="L41" s="203"/>
      <c r="M41" s="183">
        <f>M40+N40</f>
        <v>383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F42-'５月'!F42</f>
        <v>0</v>
      </c>
      <c r="I42" s="48" t="s">
        <v>5</v>
      </c>
      <c r="J42" s="34">
        <f t="shared" si="5"/>
      </c>
      <c r="L42" s="202" t="s">
        <v>130</v>
      </c>
      <c r="M42" s="105">
        <v>1060</v>
      </c>
      <c r="N42" s="107">
        <v>1034</v>
      </c>
      <c r="O42" s="58"/>
      <c r="P42" s="110">
        <v>777</v>
      </c>
      <c r="Q42" s="56"/>
      <c r="S42" s="182"/>
      <c r="T42" s="183">
        <f>T41+U41</f>
        <v>208</v>
      </c>
      <c r="U42" s="184"/>
      <c r="V42" s="109"/>
      <c r="W42" s="183">
        <f>W41+X41</f>
        <v>0</v>
      </c>
      <c r="X42" s="184"/>
      <c r="Y42" s="109"/>
      <c r="Z42" s="183">
        <f>SUM(Z41:AA41)</f>
        <v>208</v>
      </c>
      <c r="AA42" s="184"/>
      <c r="AB42" s="141"/>
    </row>
    <row r="43" spans="2:28" ht="15" customHeight="1">
      <c r="B43" s="13" t="s">
        <v>11</v>
      </c>
      <c r="C43" s="103">
        <v>3</v>
      </c>
      <c r="D43" s="103">
        <v>2</v>
      </c>
      <c r="E43" s="103">
        <v>1</v>
      </c>
      <c r="F43" s="93">
        <f t="shared" si="6"/>
        <v>3</v>
      </c>
      <c r="G43" s="47" t="s">
        <v>4</v>
      </c>
      <c r="H43" s="68">
        <f>F43-'５月'!F43</f>
        <v>-13</v>
      </c>
      <c r="I43" s="48" t="s">
        <v>5</v>
      </c>
      <c r="J43" s="34" t="str">
        <f t="shared" si="5"/>
        <v>↓</v>
      </c>
      <c r="L43" s="203"/>
      <c r="M43" s="183">
        <f>M42+N42</f>
        <v>2094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20891</v>
      </c>
      <c r="U43" s="99">
        <v>20284</v>
      </c>
      <c r="V43" s="100">
        <v>15584</v>
      </c>
      <c r="W43" s="98">
        <v>693</v>
      </c>
      <c r="X43" s="99">
        <v>610</v>
      </c>
      <c r="Y43" s="100">
        <v>960</v>
      </c>
      <c r="Z43" s="98">
        <f>Z7+Z9+Z11+Z13+Z15+Z17+Z19+Z21+Z23+Z25+Z27+Z29+Z31+Z33+Z35+Z37+Z39+Z41</f>
        <v>21584</v>
      </c>
      <c r="AA43" s="99">
        <f>AA7+AA9+AA11+AA13+AA15+AA17+AA19+AA21+AA23+AA25+AA27+AA29+AA31+AA33+AA35+AA37+AA39+AA41</f>
        <v>20894</v>
      </c>
      <c r="AB43" s="143">
        <v>16404</v>
      </c>
    </row>
    <row r="44" spans="2:28" ht="15" customHeight="1" thickBot="1">
      <c r="B44" s="13" t="s">
        <v>12</v>
      </c>
      <c r="C44" s="103">
        <v>15</v>
      </c>
      <c r="D44" s="103">
        <v>17</v>
      </c>
      <c r="E44" s="103">
        <v>7</v>
      </c>
      <c r="F44" s="93">
        <f t="shared" si="6"/>
        <v>24</v>
      </c>
      <c r="G44" s="47" t="s">
        <v>4</v>
      </c>
      <c r="H44" s="68">
        <f>F44-'５月'!F44</f>
        <v>-19</v>
      </c>
      <c r="I44" s="48" t="s">
        <v>5</v>
      </c>
      <c r="J44" s="34" t="str">
        <f t="shared" si="5"/>
        <v>↓</v>
      </c>
      <c r="L44" s="202" t="s">
        <v>131</v>
      </c>
      <c r="M44" s="105">
        <v>338</v>
      </c>
      <c r="N44" s="107">
        <v>342</v>
      </c>
      <c r="O44" s="58"/>
      <c r="P44" s="108">
        <v>244</v>
      </c>
      <c r="Q44" s="56"/>
      <c r="S44" s="178"/>
      <c r="T44" s="179">
        <f>T43+U43</f>
        <v>41175</v>
      </c>
      <c r="U44" s="180"/>
      <c r="V44" s="101"/>
      <c r="W44" s="179">
        <f>W43+X43</f>
        <v>1303</v>
      </c>
      <c r="X44" s="180"/>
      <c r="Y44" s="101"/>
      <c r="Z44" s="179">
        <f>SUM(Z43:AA43)</f>
        <v>42478</v>
      </c>
      <c r="AA44" s="180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F45-'５月'!F45</f>
        <v>0</v>
      </c>
      <c r="I45" s="48" t="s">
        <v>5</v>
      </c>
      <c r="J45" s="34">
        <f t="shared" si="5"/>
      </c>
      <c r="L45" s="203"/>
      <c r="M45" s="183">
        <f>M44+N44</f>
        <v>680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4</v>
      </c>
      <c r="D46" s="104">
        <v>3</v>
      </c>
      <c r="E46" s="104">
        <v>0</v>
      </c>
      <c r="F46" s="95">
        <f t="shared" si="6"/>
        <v>3</v>
      </c>
      <c r="G46" s="57" t="s">
        <v>4</v>
      </c>
      <c r="H46" s="71">
        <f>F46-'５月'!F46</f>
        <v>1</v>
      </c>
      <c r="I46" s="51" t="s">
        <v>5</v>
      </c>
      <c r="J46" s="34" t="str">
        <f t="shared" si="5"/>
        <v>↑</v>
      </c>
      <c r="L46" s="202" t="s">
        <v>132</v>
      </c>
      <c r="M46" s="105">
        <v>189</v>
      </c>
      <c r="N46" s="107">
        <v>191</v>
      </c>
      <c r="O46" s="58"/>
      <c r="P46" s="110">
        <v>128</v>
      </c>
      <c r="Q46" s="56"/>
      <c r="T46" s="181" t="s">
        <v>253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-15</v>
      </c>
      <c r="D47" s="96">
        <v>-17</v>
      </c>
      <c r="E47" s="96">
        <v>-6</v>
      </c>
      <c r="F47" s="97">
        <f t="shared" si="6"/>
        <v>-23</v>
      </c>
      <c r="G47" s="61" t="s">
        <v>4</v>
      </c>
      <c r="H47" s="72">
        <f>F47-'５月'!F47</f>
        <v>6</v>
      </c>
      <c r="I47" s="60" t="s">
        <v>5</v>
      </c>
      <c r="J47" s="34" t="str">
        <f t="shared" si="5"/>
        <v>↑</v>
      </c>
      <c r="L47" s="203"/>
      <c r="M47" s="183">
        <f>M46+N46</f>
        <v>380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112</v>
      </c>
      <c r="N48" s="107">
        <v>96</v>
      </c>
      <c r="O48" s="58"/>
      <c r="P48" s="110">
        <v>62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208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405</v>
      </c>
      <c r="N50" s="107">
        <v>373</v>
      </c>
      <c r="O50" s="58"/>
      <c r="P50" s="110">
        <v>222</v>
      </c>
      <c r="Q50" s="56"/>
    </row>
    <row r="51" spans="12:17" ht="15" customHeight="1">
      <c r="L51" s="203"/>
      <c r="M51" s="183">
        <f>M50+N50</f>
        <v>778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21584</v>
      </c>
      <c r="N52" s="99">
        <v>20894</v>
      </c>
      <c r="O52" s="58"/>
      <c r="P52" s="147">
        <v>16404</v>
      </c>
      <c r="Q52" s="56"/>
    </row>
    <row r="53" spans="12:17" ht="15" customHeight="1" thickBot="1">
      <c r="L53" s="207"/>
      <c r="M53" s="179">
        <f>M52+N52</f>
        <v>42478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31">
      <selection activeCell="AB43" sqref="AB4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"令和２年７月１日の人口"</f>
        <v>令和２年７月１日の人口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42480</v>
      </c>
      <c r="E3" s="215"/>
      <c r="F3" s="216"/>
      <c r="G3" s="45" t="s">
        <v>4</v>
      </c>
      <c r="H3" s="66">
        <f>D3-'６月'!D3</f>
        <v>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21593</v>
      </c>
      <c r="E4" s="217"/>
      <c r="F4" s="218"/>
      <c r="G4" s="47" t="s">
        <v>4</v>
      </c>
      <c r="H4" s="67">
        <f>D4-'６月'!D4</f>
        <v>9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20887</v>
      </c>
      <c r="E5" s="217"/>
      <c r="F5" s="218"/>
      <c r="G5" s="49" t="s">
        <v>4</v>
      </c>
      <c r="H5" s="69">
        <f>D5-'６月'!D5</f>
        <v>-7</v>
      </c>
      <c r="I5" s="50" t="s">
        <v>5</v>
      </c>
      <c r="J5" s="34" t="str">
        <f>IF(H5=0,"",IF(H5&gt;0,"↑","↓"))</f>
        <v>↓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16406</v>
      </c>
      <c r="E6" s="219"/>
      <c r="F6" s="220"/>
      <c r="G6" s="53" t="s">
        <v>4</v>
      </c>
      <c r="H6" s="70">
        <f>D6-'６月'!D6</f>
        <v>2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136</v>
      </c>
      <c r="N6" s="106">
        <v>133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269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136</v>
      </c>
      <c r="U7" s="106">
        <v>132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136</v>
      </c>
      <c r="AA7" s="106">
        <f>U7+X7</f>
        <v>133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170</v>
      </c>
      <c r="N8" s="107">
        <v>169</v>
      </c>
      <c r="O8" s="58"/>
      <c r="P8" s="110">
        <v>115</v>
      </c>
      <c r="Q8" s="56"/>
      <c r="S8" s="182"/>
      <c r="T8" s="183">
        <f>T7+U7</f>
        <v>268</v>
      </c>
      <c r="U8" s="184"/>
      <c r="V8" s="109"/>
      <c r="W8" s="183">
        <f>W7+X7</f>
        <v>1</v>
      </c>
      <c r="X8" s="184"/>
      <c r="Y8" s="109"/>
      <c r="Z8" s="183">
        <f>SUM(Z7:AA7)</f>
        <v>269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41187</v>
      </c>
      <c r="E9" s="205"/>
      <c r="F9" s="206"/>
      <c r="G9" s="45" t="s">
        <v>4</v>
      </c>
      <c r="H9" s="66">
        <f>D9-'６月'!D9</f>
        <v>12</v>
      </c>
      <c r="I9" s="46" t="s">
        <v>5</v>
      </c>
      <c r="J9" s="34" t="str">
        <f>IF(H9=0,"",IF(H9&gt;0,"↑","↓"))</f>
        <v>↑</v>
      </c>
      <c r="L9" s="203"/>
      <c r="M9" s="183">
        <f>M8+N8</f>
        <v>339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209">
        <v>20902</v>
      </c>
      <c r="E10" s="195"/>
      <c r="F10" s="196"/>
      <c r="G10" s="47" t="s">
        <v>4</v>
      </c>
      <c r="H10" s="67">
        <f>D10-'６月'!D10</f>
        <v>11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1569</v>
      </c>
      <c r="N10" s="107">
        <v>1531</v>
      </c>
      <c r="O10" s="58"/>
      <c r="P10" s="110">
        <v>1163</v>
      </c>
      <c r="Q10" s="56"/>
      <c r="S10" s="182"/>
      <c r="T10" s="183">
        <f>T9+U9</f>
        <v>339</v>
      </c>
      <c r="U10" s="184"/>
      <c r="V10" s="109"/>
      <c r="W10" s="183">
        <f>W9+X9</f>
        <v>0</v>
      </c>
      <c r="X10" s="184"/>
      <c r="Y10" s="109"/>
      <c r="Z10" s="183">
        <f>SUM(Z9:AA9)</f>
        <v>339</v>
      </c>
      <c r="AA10" s="184"/>
      <c r="AB10" s="141"/>
    </row>
    <row r="11" spans="2:28" ht="15" customHeight="1">
      <c r="B11" s="112" t="s">
        <v>2</v>
      </c>
      <c r="C11" s="113"/>
      <c r="D11" s="209">
        <v>20285</v>
      </c>
      <c r="E11" s="195"/>
      <c r="F11" s="196"/>
      <c r="G11" s="47" t="s">
        <v>4</v>
      </c>
      <c r="H11" s="69">
        <f>D11-'６月'!D11</f>
        <v>1</v>
      </c>
      <c r="I11" s="48" t="s">
        <v>5</v>
      </c>
      <c r="J11" s="34" t="str">
        <f>IF(H11=0,"",IF(H11&gt;0,"↑","↓"))</f>
        <v>↑</v>
      </c>
      <c r="L11" s="203"/>
      <c r="M11" s="183">
        <f>M10+N10</f>
        <v>3100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1556</v>
      </c>
      <c r="U11" s="107">
        <v>1518</v>
      </c>
      <c r="V11" s="110">
        <v>1149</v>
      </c>
      <c r="W11" s="105">
        <v>13</v>
      </c>
      <c r="X11" s="107">
        <v>13</v>
      </c>
      <c r="Y11" s="110">
        <v>21</v>
      </c>
      <c r="Z11" s="105">
        <f>T11+W11</f>
        <v>1569</v>
      </c>
      <c r="AA11" s="107">
        <f>U11+X11</f>
        <v>1531</v>
      </c>
      <c r="AB11" s="142">
        <v>1163</v>
      </c>
    </row>
    <row r="12" spans="2:28" ht="15" customHeight="1" thickBot="1">
      <c r="B12" s="114" t="s">
        <v>3</v>
      </c>
      <c r="C12" s="115"/>
      <c r="D12" s="210">
        <v>15564</v>
      </c>
      <c r="E12" s="198"/>
      <c r="F12" s="199"/>
      <c r="G12" s="53" t="s">
        <v>4</v>
      </c>
      <c r="H12" s="70">
        <f>D12-'６月'!D12</f>
        <v>6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2426</v>
      </c>
      <c r="N12" s="107">
        <v>2345</v>
      </c>
      <c r="O12" s="58"/>
      <c r="P12" s="110">
        <v>1752</v>
      </c>
      <c r="Q12" s="56"/>
      <c r="S12" s="182"/>
      <c r="T12" s="183">
        <f>T11+U11</f>
        <v>3074</v>
      </c>
      <c r="U12" s="184"/>
      <c r="V12" s="109"/>
      <c r="W12" s="183">
        <f>W11+X11</f>
        <v>26</v>
      </c>
      <c r="X12" s="184"/>
      <c r="Y12" s="109"/>
      <c r="Z12" s="183">
        <f>SUM(Z11:AA11)</f>
        <v>3100</v>
      </c>
      <c r="AA12" s="184"/>
      <c r="AB12" s="141"/>
    </row>
    <row r="13" spans="6:28" ht="15" customHeight="1">
      <c r="F13" s="91"/>
      <c r="H13" s="64"/>
      <c r="L13" s="203"/>
      <c r="M13" s="183">
        <f>M12+N12</f>
        <v>4771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2423</v>
      </c>
      <c r="U13" s="107">
        <v>2337</v>
      </c>
      <c r="V13" s="110">
        <v>1742</v>
      </c>
      <c r="W13" s="105">
        <v>26</v>
      </c>
      <c r="X13" s="107">
        <v>33</v>
      </c>
      <c r="Y13" s="110">
        <v>47</v>
      </c>
      <c r="Z13" s="105">
        <f>T13+W13</f>
        <v>2449</v>
      </c>
      <c r="AA13" s="107">
        <f>U13+X13</f>
        <v>2370</v>
      </c>
      <c r="AB13" s="142">
        <v>1774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728</v>
      </c>
      <c r="N14" s="107">
        <v>749</v>
      </c>
      <c r="O14" s="58"/>
      <c r="P14" s="110">
        <v>582</v>
      </c>
      <c r="Q14" s="56"/>
      <c r="S14" s="182"/>
      <c r="T14" s="183">
        <f>T13+U13</f>
        <v>4760</v>
      </c>
      <c r="U14" s="184"/>
      <c r="V14" s="109"/>
      <c r="W14" s="183">
        <f>W13+X13</f>
        <v>59</v>
      </c>
      <c r="X14" s="184"/>
      <c r="Y14" s="109"/>
      <c r="Z14" s="183">
        <f>SUM(Z13:AA13)</f>
        <v>4819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1293</v>
      </c>
      <c r="E15" s="205"/>
      <c r="F15" s="206"/>
      <c r="G15" s="45" t="s">
        <v>4</v>
      </c>
      <c r="H15" s="66">
        <f>D15-'６月'!D15</f>
        <v>-10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1477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457</v>
      </c>
      <c r="U15" s="107">
        <v>465</v>
      </c>
      <c r="V15" s="110">
        <v>362</v>
      </c>
      <c r="W15" s="105">
        <v>4</v>
      </c>
      <c r="X15" s="107">
        <v>5</v>
      </c>
      <c r="Y15" s="110">
        <v>5</v>
      </c>
      <c r="Z15" s="105">
        <f>T15+W15</f>
        <v>461</v>
      </c>
      <c r="AA15" s="107">
        <f>U15+X15</f>
        <v>470</v>
      </c>
      <c r="AB15" s="142">
        <v>364</v>
      </c>
    </row>
    <row r="16" spans="2:28" ht="15" customHeight="1">
      <c r="B16" s="112" t="s">
        <v>1</v>
      </c>
      <c r="C16" s="113"/>
      <c r="D16" s="209">
        <v>691</v>
      </c>
      <c r="E16" s="195"/>
      <c r="F16" s="196"/>
      <c r="G16" s="47" t="s">
        <v>4</v>
      </c>
      <c r="H16" s="67">
        <f>D16-'６月'!D16</f>
        <v>-2</v>
      </c>
      <c r="I16" s="48" t="s">
        <v>5</v>
      </c>
      <c r="J16" s="34" t="str">
        <f>IF(H16=0,"",IF(H16&gt;0,"↑","↓"))</f>
        <v>↓</v>
      </c>
      <c r="L16" s="202" t="s">
        <v>117</v>
      </c>
      <c r="M16" s="105">
        <v>2780</v>
      </c>
      <c r="N16" s="107">
        <v>2672</v>
      </c>
      <c r="O16" s="58"/>
      <c r="P16" s="110">
        <v>2128</v>
      </c>
      <c r="Q16" s="56"/>
      <c r="S16" s="182"/>
      <c r="T16" s="183">
        <f>T15+U15</f>
        <v>922</v>
      </c>
      <c r="U16" s="184"/>
      <c r="V16" s="109"/>
      <c r="W16" s="183">
        <f>W15+X15</f>
        <v>9</v>
      </c>
      <c r="X16" s="184"/>
      <c r="Y16" s="109"/>
      <c r="Z16" s="183">
        <f>SUM(Z15:AA15)</f>
        <v>931</v>
      </c>
      <c r="AA16" s="184"/>
      <c r="AB16" s="141"/>
    </row>
    <row r="17" spans="2:28" ht="15" customHeight="1">
      <c r="B17" s="112" t="s">
        <v>2</v>
      </c>
      <c r="C17" s="113"/>
      <c r="D17" s="209">
        <v>602</v>
      </c>
      <c r="E17" s="195"/>
      <c r="F17" s="196"/>
      <c r="G17" s="47" t="s">
        <v>4</v>
      </c>
      <c r="H17" s="69">
        <f>D17-'６月'!D17</f>
        <v>-8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5452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1747</v>
      </c>
      <c r="U17" s="107">
        <v>1595</v>
      </c>
      <c r="V17" s="110">
        <v>1326</v>
      </c>
      <c r="W17" s="105">
        <v>14</v>
      </c>
      <c r="X17" s="107">
        <v>26</v>
      </c>
      <c r="Y17" s="110">
        <v>28</v>
      </c>
      <c r="Z17" s="105">
        <f>T17+W17</f>
        <v>1761</v>
      </c>
      <c r="AA17" s="107">
        <f>U17+X17</f>
        <v>1621</v>
      </c>
      <c r="AB17" s="142">
        <v>1339</v>
      </c>
    </row>
    <row r="18" spans="2:28" ht="15" customHeight="1" thickBot="1">
      <c r="B18" s="114" t="s">
        <v>3</v>
      </c>
      <c r="C18" s="115"/>
      <c r="D18" s="210">
        <v>842</v>
      </c>
      <c r="E18" s="198"/>
      <c r="F18" s="199"/>
      <c r="G18" s="53" t="s">
        <v>4</v>
      </c>
      <c r="H18" s="70">
        <f>D18-'６月'!D18</f>
        <v>-4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3052</v>
      </c>
      <c r="N18" s="107">
        <v>2883</v>
      </c>
      <c r="O18" s="58"/>
      <c r="P18" s="110">
        <v>2419</v>
      </c>
      <c r="Q18" s="56"/>
      <c r="S18" s="182"/>
      <c r="T18" s="183">
        <f>T17+U17</f>
        <v>3342</v>
      </c>
      <c r="U18" s="184"/>
      <c r="V18" s="109"/>
      <c r="W18" s="183">
        <f>W17+X17</f>
        <v>40</v>
      </c>
      <c r="X18" s="184"/>
      <c r="Y18" s="109"/>
      <c r="Z18" s="183">
        <f>SUM(Z17:AA17)</f>
        <v>3382</v>
      </c>
      <c r="AA18" s="184"/>
      <c r="AB18" s="141"/>
    </row>
    <row r="19" spans="12:28" ht="15" customHeight="1">
      <c r="L19" s="203"/>
      <c r="M19" s="183">
        <f>M18+N18</f>
        <v>5935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4837</v>
      </c>
      <c r="U19" s="107">
        <v>4697</v>
      </c>
      <c r="V19" s="110">
        <v>3674</v>
      </c>
      <c r="W19" s="105">
        <v>172</v>
      </c>
      <c r="X19" s="107">
        <v>132</v>
      </c>
      <c r="Y19" s="110">
        <v>211</v>
      </c>
      <c r="Z19" s="105">
        <f>T19+W19</f>
        <v>5009</v>
      </c>
      <c r="AA19" s="107">
        <f>U19+X19</f>
        <v>4829</v>
      </c>
      <c r="AB19" s="142">
        <v>3854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77</v>
      </c>
      <c r="N20" s="107">
        <v>87</v>
      </c>
      <c r="O20" s="58"/>
      <c r="P20" s="110">
        <v>53</v>
      </c>
      <c r="Q20" s="56"/>
      <c r="S20" s="182"/>
      <c r="T20" s="183">
        <f>T19+U19</f>
        <v>9534</v>
      </c>
      <c r="U20" s="184"/>
      <c r="V20" s="109"/>
      <c r="W20" s="183">
        <f>W19+X19</f>
        <v>304</v>
      </c>
      <c r="X20" s="184"/>
      <c r="Y20" s="109"/>
      <c r="Z20" s="183">
        <f>SUM(Z19:AA19)</f>
        <v>9838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164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1433</v>
      </c>
      <c r="U21" s="107">
        <v>1348</v>
      </c>
      <c r="V21" s="110">
        <v>1064</v>
      </c>
      <c r="W21" s="105">
        <v>58</v>
      </c>
      <c r="X21" s="107">
        <v>57</v>
      </c>
      <c r="Y21" s="110">
        <v>79</v>
      </c>
      <c r="Z21" s="105">
        <f>T21+W21</f>
        <v>1491</v>
      </c>
      <c r="AA21" s="107">
        <f>U21+X21</f>
        <v>1405</v>
      </c>
      <c r="AB21" s="142">
        <v>1132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1484</v>
      </c>
      <c r="N22" s="107">
        <v>1402</v>
      </c>
      <c r="O22" s="58"/>
      <c r="P22" s="110">
        <v>1128</v>
      </c>
      <c r="Q22" s="56"/>
      <c r="S22" s="182"/>
      <c r="T22" s="183">
        <f>T21+U21</f>
        <v>2781</v>
      </c>
      <c r="U22" s="184"/>
      <c r="V22" s="109"/>
      <c r="W22" s="183">
        <f>W21+X21</f>
        <v>115</v>
      </c>
      <c r="X22" s="184"/>
      <c r="Y22" s="109"/>
      <c r="Z22" s="183">
        <f>SUM(Z21:AA21)</f>
        <v>2896</v>
      </c>
      <c r="AA22" s="184"/>
      <c r="AB22" s="141"/>
    </row>
    <row r="23" spans="2:28" ht="15" customHeight="1">
      <c r="B23" s="13" t="s">
        <v>9</v>
      </c>
      <c r="C23" s="92">
        <f>C32+C41</f>
        <v>0</v>
      </c>
      <c r="D23" s="92">
        <v>17</v>
      </c>
      <c r="E23" s="92">
        <v>20</v>
      </c>
      <c r="F23" s="93">
        <f>SUM(D23:E23)</f>
        <v>37</v>
      </c>
      <c r="G23" s="47" t="s">
        <v>105</v>
      </c>
      <c r="H23" s="68">
        <f>F23-'６月'!F23</f>
        <v>15</v>
      </c>
      <c r="I23" s="48" t="s">
        <v>106</v>
      </c>
      <c r="J23" s="34" t="str">
        <f aca="true" t="shared" si="0" ref="J23:J29">IF(H23=0,"",IF(H23&gt;0,"↑","↓"))</f>
        <v>↑</v>
      </c>
      <c r="L23" s="203"/>
      <c r="M23" s="183">
        <f>M22+N22</f>
        <v>2886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452</v>
      </c>
      <c r="U23" s="107">
        <v>435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453</v>
      </c>
      <c r="AA23" s="107">
        <f>U23+X23</f>
        <v>436</v>
      </c>
      <c r="AB23" s="142">
        <v>291</v>
      </c>
    </row>
    <row r="24" spans="2:28" ht="15" customHeight="1">
      <c r="B24" s="13" t="s">
        <v>10</v>
      </c>
      <c r="C24" s="92">
        <v>8</v>
      </c>
      <c r="D24" s="92">
        <v>8</v>
      </c>
      <c r="E24" s="92">
        <v>14</v>
      </c>
      <c r="F24" s="93">
        <f aca="true" t="shared" si="1" ref="F24:F29">SUM(D24:E24)</f>
        <v>22</v>
      </c>
      <c r="G24" s="47" t="s">
        <v>105</v>
      </c>
      <c r="H24" s="68">
        <f>F24-'６月'!F24</f>
        <v>5</v>
      </c>
      <c r="I24" s="48" t="s">
        <v>106</v>
      </c>
      <c r="J24" s="34" t="str">
        <f t="shared" si="0"/>
        <v>↑</v>
      </c>
      <c r="L24" s="202" t="s">
        <v>121</v>
      </c>
      <c r="M24" s="105">
        <v>450</v>
      </c>
      <c r="N24" s="107">
        <v>434</v>
      </c>
      <c r="O24" s="58"/>
      <c r="P24" s="110">
        <v>289</v>
      </c>
      <c r="Q24" s="56"/>
      <c r="S24" s="182"/>
      <c r="T24" s="183">
        <f>T23+U23</f>
        <v>887</v>
      </c>
      <c r="U24" s="184"/>
      <c r="V24" s="109"/>
      <c r="W24" s="183">
        <f>W23+X23</f>
        <v>2</v>
      </c>
      <c r="X24" s="184"/>
      <c r="Y24" s="109"/>
      <c r="Z24" s="183">
        <f>SUM(Z23:AA23)</f>
        <v>889</v>
      </c>
      <c r="AA24" s="184"/>
      <c r="AB24" s="141"/>
    </row>
    <row r="25" spans="2:28" ht="15" customHeight="1">
      <c r="B25" s="13" t="s">
        <v>11</v>
      </c>
      <c r="C25" s="92">
        <v>68</v>
      </c>
      <c r="D25" s="92">
        <v>66</v>
      </c>
      <c r="E25" s="92">
        <v>47</v>
      </c>
      <c r="F25" s="93">
        <f t="shared" si="1"/>
        <v>113</v>
      </c>
      <c r="G25" s="47" t="s">
        <v>105</v>
      </c>
      <c r="H25" s="68">
        <f>F25-'６月'!F25</f>
        <v>0</v>
      </c>
      <c r="I25" s="48" t="s">
        <v>106</v>
      </c>
      <c r="J25" s="34">
        <f t="shared" si="0"/>
      </c>
      <c r="L25" s="203"/>
      <c r="M25" s="183">
        <f>M24+N24</f>
        <v>884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1931</v>
      </c>
      <c r="U25" s="107">
        <v>1848</v>
      </c>
      <c r="V25" s="110">
        <v>1673</v>
      </c>
      <c r="W25" s="105">
        <v>179</v>
      </c>
      <c r="X25" s="107">
        <v>108</v>
      </c>
      <c r="Y25" s="110">
        <v>256</v>
      </c>
      <c r="Z25" s="105">
        <f>T25+W25</f>
        <v>2110</v>
      </c>
      <c r="AA25" s="107">
        <f>U25+X25</f>
        <v>1956</v>
      </c>
      <c r="AB25" s="142">
        <v>1912</v>
      </c>
    </row>
    <row r="26" spans="2:28" ht="15" customHeight="1">
      <c r="B26" s="13" t="s">
        <v>12</v>
      </c>
      <c r="C26" s="92">
        <v>71</v>
      </c>
      <c r="D26" s="92">
        <v>69</v>
      </c>
      <c r="E26" s="92">
        <v>60</v>
      </c>
      <c r="F26" s="93">
        <f t="shared" si="1"/>
        <v>129</v>
      </c>
      <c r="G26" s="47" t="s">
        <v>105</v>
      </c>
      <c r="H26" s="68">
        <f>F26-'６月'!F26</f>
        <v>4</v>
      </c>
      <c r="I26" s="48" t="s">
        <v>106</v>
      </c>
      <c r="J26" s="34" t="str">
        <f t="shared" si="0"/>
        <v>↑</v>
      </c>
      <c r="L26" s="202" t="s">
        <v>122</v>
      </c>
      <c r="M26" s="105">
        <v>2006</v>
      </c>
      <c r="N26" s="107">
        <v>1832</v>
      </c>
      <c r="O26" s="58"/>
      <c r="P26" s="110">
        <v>1811</v>
      </c>
      <c r="Q26" s="56"/>
      <c r="S26" s="182"/>
      <c r="T26" s="183">
        <f>T25+U25</f>
        <v>3779</v>
      </c>
      <c r="U26" s="184"/>
      <c r="V26" s="109"/>
      <c r="W26" s="183">
        <f>W25+X25</f>
        <v>287</v>
      </c>
      <c r="X26" s="184"/>
      <c r="Y26" s="109"/>
      <c r="Z26" s="183">
        <f>SUM(Z25:AA25)</f>
        <v>4066</v>
      </c>
      <c r="AA26" s="184"/>
      <c r="AB26" s="141"/>
    </row>
    <row r="27" spans="2:28" ht="15" customHeight="1">
      <c r="B27" s="13" t="s">
        <v>13</v>
      </c>
      <c r="C27" s="92">
        <v>20</v>
      </c>
      <c r="D27" s="92">
        <v>4</v>
      </c>
      <c r="E27" s="92">
        <v>1</v>
      </c>
      <c r="F27" s="93">
        <f t="shared" si="1"/>
        <v>5</v>
      </c>
      <c r="G27" s="47" t="s">
        <v>105</v>
      </c>
      <c r="H27" s="68">
        <f>F27-'６月'!F27</f>
        <v>4</v>
      </c>
      <c r="I27" s="48" t="s">
        <v>106</v>
      </c>
      <c r="J27" s="34" t="str">
        <f t="shared" si="0"/>
        <v>↑</v>
      </c>
      <c r="L27" s="203"/>
      <c r="M27" s="183">
        <f>M26+N26</f>
        <v>3838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2881</v>
      </c>
      <c r="U27" s="107">
        <v>2872</v>
      </c>
      <c r="V27" s="110">
        <v>2171</v>
      </c>
      <c r="W27" s="105">
        <v>55</v>
      </c>
      <c r="X27" s="107">
        <v>104</v>
      </c>
      <c r="Y27" s="110">
        <v>121</v>
      </c>
      <c r="Z27" s="105">
        <f>T27+W27</f>
        <v>2936</v>
      </c>
      <c r="AA27" s="107">
        <f>U27+X27</f>
        <v>2976</v>
      </c>
      <c r="AB27" s="142">
        <v>2269</v>
      </c>
    </row>
    <row r="28" spans="2:28" ht="15" customHeight="1" thickBot="1">
      <c r="B28" s="14" t="s">
        <v>14</v>
      </c>
      <c r="C28" s="94">
        <v>7</v>
      </c>
      <c r="D28" s="94">
        <v>1</v>
      </c>
      <c r="E28" s="94">
        <v>1</v>
      </c>
      <c r="F28" s="95">
        <f t="shared" si="1"/>
        <v>2</v>
      </c>
      <c r="G28" s="57" t="s">
        <v>105</v>
      </c>
      <c r="H28" s="71">
        <f>F28-'６月'!F28</f>
        <v>-1</v>
      </c>
      <c r="I28" s="51" t="s">
        <v>106</v>
      </c>
      <c r="J28" s="34" t="str">
        <f t="shared" si="0"/>
        <v>↓</v>
      </c>
      <c r="L28" s="202" t="s">
        <v>123</v>
      </c>
      <c r="M28" s="105">
        <v>331</v>
      </c>
      <c r="N28" s="107">
        <v>314</v>
      </c>
      <c r="O28" s="58"/>
      <c r="P28" s="110">
        <v>286</v>
      </c>
      <c r="Q28" s="56"/>
      <c r="S28" s="182"/>
      <c r="T28" s="183">
        <f>T27+U27</f>
        <v>5753</v>
      </c>
      <c r="U28" s="184"/>
      <c r="V28" s="109"/>
      <c r="W28" s="183">
        <f>W27+X27</f>
        <v>159</v>
      </c>
      <c r="X28" s="184"/>
      <c r="Y28" s="109"/>
      <c r="Z28" s="183">
        <f>SUM(Z27:AA27)</f>
        <v>5912</v>
      </c>
      <c r="AA28" s="184"/>
      <c r="AB28" s="141"/>
    </row>
    <row r="29" spans="2:28" ht="15" customHeight="1" thickBot="1">
      <c r="B29" s="15" t="s">
        <v>15</v>
      </c>
      <c r="C29" s="96">
        <v>2</v>
      </c>
      <c r="D29" s="96">
        <v>9</v>
      </c>
      <c r="E29" s="96">
        <v>-7</v>
      </c>
      <c r="F29" s="97">
        <f t="shared" si="1"/>
        <v>2</v>
      </c>
      <c r="G29" s="59" t="s">
        <v>105</v>
      </c>
      <c r="H29" s="72">
        <f>F29-'６月'!F29</f>
        <v>11</v>
      </c>
      <c r="I29" s="60" t="s">
        <v>106</v>
      </c>
      <c r="J29" s="34" t="str">
        <f t="shared" si="0"/>
        <v>↑</v>
      </c>
      <c r="L29" s="203"/>
      <c r="M29" s="183">
        <f>M28+N28</f>
        <v>645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1004</v>
      </c>
      <c r="U29" s="107">
        <v>986</v>
      </c>
      <c r="V29" s="110">
        <v>670</v>
      </c>
      <c r="W29" s="105">
        <v>3</v>
      </c>
      <c r="X29" s="107">
        <v>4</v>
      </c>
      <c r="Y29" s="110">
        <v>7</v>
      </c>
      <c r="Z29" s="105">
        <f>T29+W29</f>
        <v>1007</v>
      </c>
      <c r="AA29" s="107">
        <f>U29+X29</f>
        <v>990</v>
      </c>
      <c r="AB29" s="142">
        <v>674</v>
      </c>
    </row>
    <row r="30" spans="2:28" ht="15" customHeight="1" thickBot="1">
      <c r="B30" s="10"/>
      <c r="C30" s="44"/>
      <c r="H30" s="63"/>
      <c r="L30" s="202" t="s">
        <v>124</v>
      </c>
      <c r="M30" s="105">
        <v>1295</v>
      </c>
      <c r="N30" s="107">
        <v>1307</v>
      </c>
      <c r="O30" s="58"/>
      <c r="P30" s="110">
        <v>1053</v>
      </c>
      <c r="Q30" s="56"/>
      <c r="S30" s="182"/>
      <c r="T30" s="183">
        <f>T29+U29</f>
        <v>1990</v>
      </c>
      <c r="U30" s="184"/>
      <c r="V30" s="109"/>
      <c r="W30" s="183">
        <f>W29+X29</f>
        <v>7</v>
      </c>
      <c r="X30" s="184"/>
      <c r="Y30" s="109"/>
      <c r="Z30" s="183">
        <f>SUM(Z29:AA29)</f>
        <v>1997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2602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95</v>
      </c>
    </row>
    <row r="32" spans="2:28" ht="15" customHeight="1">
      <c r="B32" s="13" t="s">
        <v>9</v>
      </c>
      <c r="C32" s="92">
        <v>0</v>
      </c>
      <c r="D32" s="92">
        <v>17</v>
      </c>
      <c r="E32" s="92">
        <v>20</v>
      </c>
      <c r="F32" s="93">
        <f>SUM(D32:E32)</f>
        <v>37</v>
      </c>
      <c r="G32" s="47" t="s">
        <v>4</v>
      </c>
      <c r="H32" s="68">
        <f>F32-'６月'!F32</f>
        <v>16</v>
      </c>
      <c r="I32" s="48" t="s">
        <v>5</v>
      </c>
      <c r="J32" s="34" t="str">
        <f aca="true" t="shared" si="2" ref="J32:J38">IF(H32=0,"",IF(H32&gt;0,"↑","↓"))</f>
        <v>↑</v>
      </c>
      <c r="L32" s="202" t="s">
        <v>125</v>
      </c>
      <c r="M32" s="105">
        <v>1285</v>
      </c>
      <c r="N32" s="107">
        <v>1323</v>
      </c>
      <c r="O32" s="58"/>
      <c r="P32" s="110">
        <v>941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92">
        <v>8</v>
      </c>
      <c r="D33" s="92">
        <v>8</v>
      </c>
      <c r="E33" s="92">
        <v>14</v>
      </c>
      <c r="F33" s="93">
        <f aca="true" t="shared" si="3" ref="F33:F38">SUM(D33:E33)</f>
        <v>22</v>
      </c>
      <c r="G33" s="47" t="s">
        <v>4</v>
      </c>
      <c r="H33" s="68">
        <f>F33-'６月'!F33</f>
        <v>5</v>
      </c>
      <c r="I33" s="48" t="s">
        <v>5</v>
      </c>
      <c r="J33" s="34" t="str">
        <f t="shared" si="2"/>
        <v>↑</v>
      </c>
      <c r="L33" s="203"/>
      <c r="M33" s="183">
        <f>M32+N32</f>
        <v>2608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191</v>
      </c>
      <c r="V33" s="110">
        <v>105</v>
      </c>
      <c r="W33" s="105">
        <v>9</v>
      </c>
      <c r="X33" s="107">
        <v>6</v>
      </c>
      <c r="Y33" s="110">
        <v>15</v>
      </c>
      <c r="Z33" s="105">
        <f>T33+W33</f>
        <v>186</v>
      </c>
      <c r="AA33" s="107">
        <f>U33+X33</f>
        <v>197</v>
      </c>
      <c r="AB33" s="142">
        <v>120</v>
      </c>
    </row>
    <row r="34" spans="2:28" ht="15" customHeight="1">
      <c r="B34" s="13" t="s">
        <v>11</v>
      </c>
      <c r="C34" s="92">
        <v>64</v>
      </c>
      <c r="D34" s="92">
        <v>63</v>
      </c>
      <c r="E34" s="92">
        <v>45</v>
      </c>
      <c r="F34" s="93">
        <f t="shared" si="3"/>
        <v>108</v>
      </c>
      <c r="G34" s="47" t="s">
        <v>4</v>
      </c>
      <c r="H34" s="68">
        <f>F34-'６月'!F34</f>
        <v>-2</v>
      </c>
      <c r="I34" s="48" t="s">
        <v>5</v>
      </c>
      <c r="J34" s="34" t="str">
        <f t="shared" si="2"/>
        <v>↓</v>
      </c>
      <c r="L34" s="202" t="s">
        <v>126</v>
      </c>
      <c r="M34" s="105">
        <v>356</v>
      </c>
      <c r="N34" s="107">
        <v>346</v>
      </c>
      <c r="O34" s="58"/>
      <c r="P34" s="110">
        <v>275</v>
      </c>
      <c r="Q34" s="56"/>
      <c r="S34" s="182"/>
      <c r="T34" s="183">
        <f>T33+U33</f>
        <v>368</v>
      </c>
      <c r="U34" s="184"/>
      <c r="V34" s="109"/>
      <c r="W34" s="183">
        <f>W33+X33</f>
        <v>15</v>
      </c>
      <c r="X34" s="184"/>
      <c r="Y34" s="109"/>
      <c r="Z34" s="183">
        <f>SUM(Z33:AA33)</f>
        <v>383</v>
      </c>
      <c r="AA34" s="184"/>
      <c r="AB34" s="141"/>
    </row>
    <row r="35" spans="2:28" ht="15" customHeight="1">
      <c r="B35" s="13" t="s">
        <v>12</v>
      </c>
      <c r="C35" s="92">
        <v>60</v>
      </c>
      <c r="D35" s="92">
        <v>64</v>
      </c>
      <c r="E35" s="92">
        <v>51</v>
      </c>
      <c r="F35" s="93">
        <f>SUM(D35:E35)</f>
        <v>115</v>
      </c>
      <c r="G35" s="47" t="s">
        <v>4</v>
      </c>
      <c r="H35" s="68">
        <f>F35-'６月'!F35</f>
        <v>14</v>
      </c>
      <c r="I35" s="48" t="s">
        <v>5</v>
      </c>
      <c r="J35" s="34" t="str">
        <f t="shared" si="2"/>
        <v>↑</v>
      </c>
      <c r="L35" s="203"/>
      <c r="M35" s="183">
        <f>M34+N34</f>
        <v>702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925</v>
      </c>
      <c r="U35" s="107">
        <v>924</v>
      </c>
      <c r="V35" s="110">
        <v>646</v>
      </c>
      <c r="W35" s="105">
        <v>142</v>
      </c>
      <c r="X35" s="107">
        <v>111</v>
      </c>
      <c r="Y35" s="110">
        <v>146</v>
      </c>
      <c r="Z35" s="105">
        <f>T35+W35</f>
        <v>1067</v>
      </c>
      <c r="AA35" s="107">
        <f>U35+X35</f>
        <v>1035</v>
      </c>
      <c r="AB35" s="142">
        <v>781</v>
      </c>
    </row>
    <row r="36" spans="2:28" ht="15" customHeight="1">
      <c r="B36" s="13" t="s">
        <v>13</v>
      </c>
      <c r="C36" s="92">
        <v>16</v>
      </c>
      <c r="D36" s="92">
        <v>3</v>
      </c>
      <c r="E36" s="92">
        <v>1</v>
      </c>
      <c r="F36" s="93">
        <f>SUM(D36:E36)</f>
        <v>4</v>
      </c>
      <c r="G36" s="47" t="s">
        <v>4</v>
      </c>
      <c r="H36" s="68">
        <f>F36-'６月'!F36</f>
        <v>3</v>
      </c>
      <c r="I36" s="48" t="s">
        <v>5</v>
      </c>
      <c r="J36" s="34" t="str">
        <f t="shared" si="2"/>
        <v>↑</v>
      </c>
      <c r="L36" s="202" t="s">
        <v>127</v>
      </c>
      <c r="M36" s="105">
        <v>1007</v>
      </c>
      <c r="N36" s="107">
        <v>990</v>
      </c>
      <c r="O36" s="58"/>
      <c r="P36" s="110">
        <v>674</v>
      </c>
      <c r="Q36" s="56"/>
      <c r="S36" s="182"/>
      <c r="T36" s="183">
        <f>T35+U35</f>
        <v>1849</v>
      </c>
      <c r="U36" s="184"/>
      <c r="V36" s="109"/>
      <c r="W36" s="183">
        <f>W35+X35</f>
        <v>253</v>
      </c>
      <c r="X36" s="184"/>
      <c r="Y36" s="109"/>
      <c r="Z36" s="183">
        <f>SUM(Z35:AA35)</f>
        <v>2102</v>
      </c>
      <c r="AA36" s="184"/>
      <c r="AB36" s="141"/>
    </row>
    <row r="37" spans="2:28" ht="15" customHeight="1" thickBot="1">
      <c r="B37" s="14" t="s">
        <v>14</v>
      </c>
      <c r="C37" s="94">
        <v>6</v>
      </c>
      <c r="D37" s="94">
        <v>0</v>
      </c>
      <c r="E37" s="94">
        <v>0</v>
      </c>
      <c r="F37" s="95">
        <f>SUM(D37:E37)</f>
        <v>0</v>
      </c>
      <c r="G37" s="57" t="s">
        <v>4</v>
      </c>
      <c r="H37" s="71">
        <f>F37-'６月'!F37</f>
        <v>0</v>
      </c>
      <c r="I37" s="51" t="s">
        <v>5</v>
      </c>
      <c r="J37" s="34">
        <f t="shared" si="2"/>
      </c>
      <c r="L37" s="203"/>
      <c r="M37" s="183">
        <f>M36+N36</f>
        <v>1997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342</v>
      </c>
      <c r="V37" s="110">
        <v>242</v>
      </c>
      <c r="W37" s="105">
        <v>6</v>
      </c>
      <c r="X37" s="107">
        <v>1</v>
      </c>
      <c r="Y37" s="110">
        <v>7</v>
      </c>
      <c r="Z37" s="105">
        <f>T37+W37</f>
        <v>340</v>
      </c>
      <c r="AA37" s="107">
        <f>U37+X37</f>
        <v>343</v>
      </c>
      <c r="AB37" s="142">
        <v>248</v>
      </c>
    </row>
    <row r="38" spans="2:28" ht="15" customHeight="1" thickBot="1">
      <c r="B38" s="15" t="s">
        <v>15</v>
      </c>
      <c r="C38" s="96">
        <v>6</v>
      </c>
      <c r="D38" s="96">
        <v>11</v>
      </c>
      <c r="E38" s="96">
        <v>1</v>
      </c>
      <c r="F38" s="97">
        <f t="shared" si="3"/>
        <v>12</v>
      </c>
      <c r="G38" s="59" t="s">
        <v>4</v>
      </c>
      <c r="H38" s="72">
        <f>F38-'６月'!F38</f>
        <v>-2</v>
      </c>
      <c r="I38" s="60" t="s">
        <v>5</v>
      </c>
      <c r="J38" s="34" t="str">
        <f t="shared" si="2"/>
        <v>↓</v>
      </c>
      <c r="L38" s="202" t="s">
        <v>128</v>
      </c>
      <c r="M38" s="105">
        <v>142</v>
      </c>
      <c r="N38" s="107">
        <v>135</v>
      </c>
      <c r="O38" s="58"/>
      <c r="P38" s="110">
        <v>92</v>
      </c>
      <c r="Q38" s="56"/>
      <c r="S38" s="182"/>
      <c r="T38" s="183">
        <f>T37+U37</f>
        <v>676</v>
      </c>
      <c r="U38" s="184"/>
      <c r="V38" s="109"/>
      <c r="W38" s="183">
        <f>W37+X37</f>
        <v>7</v>
      </c>
      <c r="X38" s="184"/>
      <c r="Y38" s="109"/>
      <c r="Z38" s="183">
        <f>SUM(Z37:AA37)</f>
        <v>683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277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181</v>
      </c>
      <c r="U39" s="107">
        <v>193</v>
      </c>
      <c r="V39" s="110">
        <v>120</v>
      </c>
      <c r="W39" s="105">
        <v>9</v>
      </c>
      <c r="X39" s="107">
        <v>0</v>
      </c>
      <c r="Y39" s="110">
        <v>9</v>
      </c>
      <c r="Z39" s="105">
        <f>T39+W39</f>
        <v>190</v>
      </c>
      <c r="AA39" s="107">
        <f>U39+X39</f>
        <v>193</v>
      </c>
      <c r="AB39" s="142">
        <v>129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186</v>
      </c>
      <c r="N40" s="107">
        <v>197</v>
      </c>
      <c r="O40" s="58"/>
      <c r="P40" s="110">
        <v>120</v>
      </c>
      <c r="Q40" s="56"/>
      <c r="S40" s="182"/>
      <c r="T40" s="183">
        <f>T39+U39</f>
        <v>374</v>
      </c>
      <c r="U40" s="184"/>
      <c r="V40" s="109"/>
      <c r="W40" s="183">
        <f>W39+X39</f>
        <v>9</v>
      </c>
      <c r="X40" s="184"/>
      <c r="Y40" s="109"/>
      <c r="Z40" s="183">
        <f>SUM(Z39:AA39)</f>
        <v>383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F41-'６月'!F41</f>
        <v>-1</v>
      </c>
      <c r="I41" s="48" t="s">
        <v>5</v>
      </c>
      <c r="J41" s="34" t="str">
        <f aca="true" t="shared" si="4" ref="J41:J47">IF(H41=0,"",IF(H41&gt;0,"↑","↓"))</f>
        <v>↓</v>
      </c>
      <c r="L41" s="203"/>
      <c r="M41" s="183">
        <f>M40+N40</f>
        <v>383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95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95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5" ref="F42:F47">SUM(D42:E42)</f>
        <v>0</v>
      </c>
      <c r="G42" s="47" t="s">
        <v>4</v>
      </c>
      <c r="H42" s="68">
        <f>F42-'６月'!F42</f>
        <v>0</v>
      </c>
      <c r="I42" s="48" t="s">
        <v>5</v>
      </c>
      <c r="J42" s="34">
        <f t="shared" si="4"/>
      </c>
      <c r="L42" s="202" t="s">
        <v>130</v>
      </c>
      <c r="M42" s="105">
        <v>1067</v>
      </c>
      <c r="N42" s="107">
        <v>1035</v>
      </c>
      <c r="O42" s="58"/>
      <c r="P42" s="110">
        <v>781</v>
      </c>
      <c r="Q42" s="56"/>
      <c r="S42" s="182"/>
      <c r="T42" s="183">
        <f>T41+U41</f>
        <v>207</v>
      </c>
      <c r="U42" s="184"/>
      <c r="V42" s="109"/>
      <c r="W42" s="183">
        <f>W41+X41</f>
        <v>0</v>
      </c>
      <c r="X42" s="184"/>
      <c r="Y42" s="109"/>
      <c r="Z42" s="183">
        <f>SUM(Z41:AA41)</f>
        <v>207</v>
      </c>
      <c r="AA42" s="184"/>
      <c r="AB42" s="141"/>
    </row>
    <row r="43" spans="2:28" ht="15" customHeight="1">
      <c r="B43" s="13" t="s">
        <v>11</v>
      </c>
      <c r="C43" s="103">
        <v>4</v>
      </c>
      <c r="D43" s="103">
        <v>3</v>
      </c>
      <c r="E43" s="103">
        <v>2</v>
      </c>
      <c r="F43" s="93">
        <f t="shared" si="5"/>
        <v>5</v>
      </c>
      <c r="G43" s="47" t="s">
        <v>4</v>
      </c>
      <c r="H43" s="68">
        <f>F43-'６月'!F43</f>
        <v>2</v>
      </c>
      <c r="I43" s="48" t="s">
        <v>5</v>
      </c>
      <c r="J43" s="34" t="str">
        <f t="shared" si="4"/>
        <v>↑</v>
      </c>
      <c r="L43" s="203"/>
      <c r="M43" s="183">
        <f>M42+N42</f>
        <v>2102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20902</v>
      </c>
      <c r="U43" s="99">
        <v>20285</v>
      </c>
      <c r="V43" s="100">
        <v>15591</v>
      </c>
      <c r="W43" s="98">
        <v>691</v>
      </c>
      <c r="X43" s="99">
        <v>602</v>
      </c>
      <c r="Y43" s="100">
        <v>955</v>
      </c>
      <c r="Z43" s="98">
        <f>Z7+Z9+Z11+Z13+Z15+Z17+Z19+Z21+Z23+Z25+Z27+Z29+Z31+Z33+Z35+Z37+Z39+Z41</f>
        <v>21593</v>
      </c>
      <c r="AA43" s="99">
        <f>AA7+AA9+AA11+AA13+AA15+AA17+AA19+AA21+AA23+AA25+AA27+AA29+AA31+AA33+AA35+AA37+AA39+AA41</f>
        <v>20887</v>
      </c>
      <c r="AB43" s="143">
        <v>16406</v>
      </c>
    </row>
    <row r="44" spans="2:28" ht="15" customHeight="1" thickBot="1">
      <c r="B44" s="13" t="s">
        <v>12</v>
      </c>
      <c r="C44" s="103">
        <v>11</v>
      </c>
      <c r="D44" s="103">
        <v>5</v>
      </c>
      <c r="E44" s="103">
        <v>9</v>
      </c>
      <c r="F44" s="93">
        <f t="shared" si="5"/>
        <v>14</v>
      </c>
      <c r="G44" s="47" t="s">
        <v>4</v>
      </c>
      <c r="H44" s="68">
        <f>F44-'６月'!F44</f>
        <v>-10</v>
      </c>
      <c r="I44" s="48" t="s">
        <v>5</v>
      </c>
      <c r="J44" s="34" t="str">
        <f t="shared" si="4"/>
        <v>↓</v>
      </c>
      <c r="L44" s="202" t="s">
        <v>131</v>
      </c>
      <c r="M44" s="105">
        <v>340</v>
      </c>
      <c r="N44" s="107">
        <v>343</v>
      </c>
      <c r="O44" s="58"/>
      <c r="P44" s="108">
        <v>248</v>
      </c>
      <c r="Q44" s="56"/>
      <c r="S44" s="178"/>
      <c r="T44" s="179">
        <f>T43+U43</f>
        <v>41187</v>
      </c>
      <c r="U44" s="180"/>
      <c r="V44" s="101"/>
      <c r="W44" s="179">
        <f>W43+X43</f>
        <v>1293</v>
      </c>
      <c r="X44" s="180"/>
      <c r="Y44" s="101"/>
      <c r="Z44" s="179">
        <f>SUM(Z43:AA43)</f>
        <v>42480</v>
      </c>
      <c r="AA44" s="180"/>
      <c r="AB44" s="144"/>
    </row>
    <row r="45" spans="2:17" ht="15" customHeight="1">
      <c r="B45" s="13" t="s">
        <v>13</v>
      </c>
      <c r="C45" s="103">
        <v>4</v>
      </c>
      <c r="D45" s="103">
        <v>1</v>
      </c>
      <c r="E45" s="103">
        <v>0</v>
      </c>
      <c r="F45" s="93">
        <f t="shared" si="5"/>
        <v>1</v>
      </c>
      <c r="G45" s="47" t="s">
        <v>4</v>
      </c>
      <c r="H45" s="68">
        <f>F45-'６月'!F45</f>
        <v>1</v>
      </c>
      <c r="I45" s="48" t="s">
        <v>5</v>
      </c>
      <c r="J45" s="34" t="str">
        <f t="shared" si="4"/>
        <v>↑</v>
      </c>
      <c r="L45" s="203"/>
      <c r="M45" s="183">
        <f>M44+N44</f>
        <v>683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1</v>
      </c>
      <c r="F46" s="95">
        <f t="shared" si="5"/>
        <v>2</v>
      </c>
      <c r="G46" s="57" t="s">
        <v>4</v>
      </c>
      <c r="H46" s="71">
        <f>F46-'６月'!F46</f>
        <v>-1</v>
      </c>
      <c r="I46" s="51" t="s">
        <v>5</v>
      </c>
      <c r="J46" s="34" t="str">
        <f t="shared" si="4"/>
        <v>↓</v>
      </c>
      <c r="L46" s="202" t="s">
        <v>132</v>
      </c>
      <c r="M46" s="105">
        <v>190</v>
      </c>
      <c r="N46" s="107">
        <v>193</v>
      </c>
      <c r="O46" s="58"/>
      <c r="P46" s="110">
        <v>129</v>
      </c>
      <c r="Q46" s="56"/>
      <c r="T46" s="181" t="s">
        <v>253</v>
      </c>
      <c r="U46" s="181"/>
      <c r="V46" s="181"/>
      <c r="W46" s="181"/>
      <c r="X46" s="181"/>
      <c r="Y46" s="181"/>
      <c r="Z46" s="181"/>
      <c r="AA46" s="181"/>
    </row>
    <row r="47" spans="2:27" ht="15" customHeight="1" thickBot="1">
      <c r="B47" s="15" t="s">
        <v>15</v>
      </c>
      <c r="C47" s="96">
        <v>-4</v>
      </c>
      <c r="D47" s="96">
        <v>-2</v>
      </c>
      <c r="E47" s="96">
        <v>-8</v>
      </c>
      <c r="F47" s="97">
        <f t="shared" si="5"/>
        <v>-10</v>
      </c>
      <c r="G47" s="61" t="s">
        <v>4</v>
      </c>
      <c r="H47" s="72">
        <f>F47-'６月'!F47</f>
        <v>13</v>
      </c>
      <c r="I47" s="60" t="s">
        <v>5</v>
      </c>
      <c r="J47" s="34" t="str">
        <f t="shared" si="4"/>
        <v>↑</v>
      </c>
      <c r="L47" s="203"/>
      <c r="M47" s="183">
        <f>M46+N46</f>
        <v>383</v>
      </c>
      <c r="N47" s="184"/>
      <c r="O47" s="31" t="s">
        <v>4</v>
      </c>
      <c r="P47" s="109"/>
      <c r="Q47" s="50" t="s">
        <v>5</v>
      </c>
      <c r="T47" s="181"/>
      <c r="U47" s="181"/>
      <c r="V47" s="181"/>
      <c r="W47" s="181"/>
      <c r="X47" s="181"/>
      <c r="Y47" s="181"/>
      <c r="Z47" s="181"/>
      <c r="AA47" s="181"/>
    </row>
    <row r="48" spans="12:27" ht="15" customHeight="1">
      <c r="L48" s="202" t="s">
        <v>133</v>
      </c>
      <c r="M48" s="105">
        <v>112</v>
      </c>
      <c r="N48" s="107">
        <v>95</v>
      </c>
      <c r="O48" s="58"/>
      <c r="P48" s="110">
        <v>62</v>
      </c>
      <c r="Q48" s="56"/>
      <c r="T48" s="181"/>
      <c r="U48" s="181"/>
      <c r="V48" s="181"/>
      <c r="W48" s="181"/>
      <c r="X48" s="181"/>
      <c r="Y48" s="181"/>
      <c r="Z48" s="181"/>
      <c r="AA48" s="181"/>
    </row>
    <row r="49" spans="12:27" ht="15" customHeight="1">
      <c r="L49" s="203"/>
      <c r="M49" s="183">
        <f>M48+N48</f>
        <v>207</v>
      </c>
      <c r="N49" s="184"/>
      <c r="O49" s="31" t="s">
        <v>4</v>
      </c>
      <c r="P49" s="109"/>
      <c r="Q49" s="50" t="s">
        <v>5</v>
      </c>
      <c r="T49" s="181"/>
      <c r="U49" s="181"/>
      <c r="V49" s="181"/>
      <c r="W49" s="181"/>
      <c r="X49" s="181"/>
      <c r="Y49" s="181"/>
      <c r="Z49" s="181"/>
      <c r="AA49" s="181"/>
    </row>
    <row r="50" spans="12:17" ht="15" customHeight="1">
      <c r="L50" s="202" t="s">
        <v>135</v>
      </c>
      <c r="M50" s="105">
        <v>404</v>
      </c>
      <c r="N50" s="107">
        <v>372</v>
      </c>
      <c r="O50" s="58"/>
      <c r="P50" s="110">
        <v>221</v>
      </c>
      <c r="Q50" s="56"/>
    </row>
    <row r="51" spans="12:17" ht="15" customHeight="1">
      <c r="L51" s="203"/>
      <c r="M51" s="183">
        <f>M50+N50</f>
        <v>776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21593</v>
      </c>
      <c r="N52" s="99">
        <v>20887</v>
      </c>
      <c r="O52" s="58"/>
      <c r="P52" s="147">
        <v>16406</v>
      </c>
      <c r="Q52" s="56"/>
    </row>
    <row r="53" spans="12:17" ht="15" customHeight="1" thickBot="1">
      <c r="L53" s="207"/>
      <c r="M53" s="179">
        <f>M52+N52</f>
        <v>42480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Width="0" fitToHeight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23">
      <selection activeCell="AB43" sqref="AB4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"令和２年８月１日の人口"</f>
        <v>令和２年８月１日の人口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42463</v>
      </c>
      <c r="E3" s="205"/>
      <c r="F3" s="206"/>
      <c r="G3" s="45" t="s">
        <v>4</v>
      </c>
      <c r="H3" s="66">
        <f>D3-'７月'!D3</f>
        <v>-17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21558</v>
      </c>
      <c r="E4" s="195"/>
      <c r="F4" s="196"/>
      <c r="G4" s="47" t="s">
        <v>4</v>
      </c>
      <c r="H4" s="67">
        <f>D4-'７月'!D4</f>
        <v>-35</v>
      </c>
      <c r="I4" s="48" t="s">
        <v>5</v>
      </c>
      <c r="J4" s="34" t="str">
        <f>IF(H4=0,"",IF(H4&gt;0,"↑","↓"))</f>
        <v>↓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20905</v>
      </c>
      <c r="E5" s="195"/>
      <c r="F5" s="196"/>
      <c r="G5" s="49" t="s">
        <v>4</v>
      </c>
      <c r="H5" s="69">
        <f>D5-'７月'!D5</f>
        <v>18</v>
      </c>
      <c r="I5" s="50" t="s">
        <v>5</v>
      </c>
      <c r="J5" s="34" t="str">
        <f>IF(H5=0,"",IF(H5&gt;0,"↑","↓"))</f>
        <v>↑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248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16383</v>
      </c>
      <c r="E6" s="198"/>
      <c r="F6" s="199"/>
      <c r="G6" s="53" t="s">
        <v>4</v>
      </c>
      <c r="H6" s="70">
        <f>D6-'７月'!D6</f>
        <v>-23</v>
      </c>
      <c r="I6" s="54" t="s">
        <v>5</v>
      </c>
      <c r="J6" s="34" t="str">
        <f>IF(H6=0,"",IF(H6&gt;0,"↑","↓"))</f>
        <v>↓</v>
      </c>
      <c r="L6" s="202" t="s">
        <v>112</v>
      </c>
      <c r="M6" s="105">
        <v>135</v>
      </c>
      <c r="N6" s="106">
        <v>133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1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268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135</v>
      </c>
      <c r="U7" s="106">
        <v>132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135</v>
      </c>
      <c r="AA7" s="106">
        <f>U7+X7</f>
        <v>133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171</v>
      </c>
      <c r="N8" s="107">
        <v>169</v>
      </c>
      <c r="O8" s="58"/>
      <c r="P8" s="110">
        <v>115</v>
      </c>
      <c r="Q8" s="56"/>
      <c r="S8" s="182"/>
      <c r="T8" s="183">
        <f>T7+U7</f>
        <v>267</v>
      </c>
      <c r="U8" s="184"/>
      <c r="V8" s="109"/>
      <c r="W8" s="183">
        <f>W7+X7</f>
        <v>1</v>
      </c>
      <c r="X8" s="184"/>
      <c r="Y8" s="109"/>
      <c r="Z8" s="183">
        <f>SUM(Z7:AA7)</f>
        <v>268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41178</v>
      </c>
      <c r="E9" s="205"/>
      <c r="F9" s="206"/>
      <c r="G9" s="45" t="s">
        <v>4</v>
      </c>
      <c r="H9" s="66">
        <f>D9-'７月'!D9</f>
        <v>-9</v>
      </c>
      <c r="I9" s="46" t="s">
        <v>5</v>
      </c>
      <c r="J9" s="34" t="str">
        <f>IF(H9=0,"",IF(H9&gt;0,"↑","↓"))</f>
        <v>↓</v>
      </c>
      <c r="L9" s="203"/>
      <c r="M9" s="183">
        <f>M8+N8</f>
        <v>340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169</v>
      </c>
      <c r="AB9" s="142">
        <v>115</v>
      </c>
    </row>
    <row r="10" spans="2:28" ht="15" customHeight="1">
      <c r="B10" s="112" t="s">
        <v>1</v>
      </c>
      <c r="C10" s="113"/>
      <c r="D10" s="209">
        <v>20878</v>
      </c>
      <c r="E10" s="195"/>
      <c r="F10" s="196"/>
      <c r="G10" s="47" t="s">
        <v>4</v>
      </c>
      <c r="H10" s="67">
        <f>D10-'７月'!D10</f>
        <v>-24</v>
      </c>
      <c r="I10" s="48" t="s">
        <v>5</v>
      </c>
      <c r="J10" s="34" t="str">
        <f>IF(H10=0,"",IF(H10&gt;0,"↑","↓"))</f>
        <v>↓</v>
      </c>
      <c r="L10" s="202" t="s">
        <v>114</v>
      </c>
      <c r="M10" s="105">
        <v>1562</v>
      </c>
      <c r="N10" s="107">
        <v>1533</v>
      </c>
      <c r="O10" s="58"/>
      <c r="P10" s="110">
        <v>1160</v>
      </c>
      <c r="Q10" s="56"/>
      <c r="S10" s="182"/>
      <c r="T10" s="183">
        <f>T9+U9</f>
        <v>340</v>
      </c>
      <c r="U10" s="184"/>
      <c r="V10" s="109"/>
      <c r="W10" s="183">
        <f>W9+X9</f>
        <v>0</v>
      </c>
      <c r="X10" s="184"/>
      <c r="Y10" s="109"/>
      <c r="Z10" s="183">
        <f>SUM(Z9:AA9)</f>
        <v>340</v>
      </c>
      <c r="AA10" s="184"/>
      <c r="AB10" s="141"/>
    </row>
    <row r="11" spans="2:28" ht="15" customHeight="1">
      <c r="B11" s="112" t="s">
        <v>2</v>
      </c>
      <c r="C11" s="113"/>
      <c r="D11" s="209">
        <v>20300</v>
      </c>
      <c r="E11" s="195"/>
      <c r="F11" s="196"/>
      <c r="G11" s="47" t="s">
        <v>4</v>
      </c>
      <c r="H11" s="69">
        <f>D11-'７月'!D11</f>
        <v>15</v>
      </c>
      <c r="I11" s="48" t="s">
        <v>5</v>
      </c>
      <c r="J11" s="34" t="str">
        <f>IF(H11=0,"",IF(H11&gt;0,"↑","↓"))</f>
        <v>↑</v>
      </c>
      <c r="L11" s="203"/>
      <c r="M11" s="183">
        <f>M10+N10</f>
        <v>3095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1549</v>
      </c>
      <c r="U11" s="107">
        <v>1519</v>
      </c>
      <c r="V11" s="110">
        <v>1146</v>
      </c>
      <c r="W11" s="105">
        <v>13</v>
      </c>
      <c r="X11" s="107">
        <v>14</v>
      </c>
      <c r="Y11" s="110">
        <v>22</v>
      </c>
      <c r="Z11" s="105">
        <f>T11+W11</f>
        <v>1562</v>
      </c>
      <c r="AA11" s="107">
        <f>U11+X11</f>
        <v>1533</v>
      </c>
      <c r="AB11" s="142">
        <v>1160</v>
      </c>
    </row>
    <row r="12" spans="2:28" ht="15" customHeight="1" thickBot="1">
      <c r="B12" s="114" t="s">
        <v>280</v>
      </c>
      <c r="C12" s="115"/>
      <c r="D12" s="210">
        <v>15551</v>
      </c>
      <c r="E12" s="198"/>
      <c r="F12" s="199"/>
      <c r="G12" s="53" t="s">
        <v>4</v>
      </c>
      <c r="H12" s="70">
        <f>D12-'７月'!D12</f>
        <v>-13</v>
      </c>
      <c r="I12" s="54" t="s">
        <v>5</v>
      </c>
      <c r="J12" s="34" t="str">
        <f>IF(H12=0,"",IF(H12&gt;0,"↑","↓"))</f>
        <v>↓</v>
      </c>
      <c r="L12" s="202" t="s">
        <v>115</v>
      </c>
      <c r="M12" s="105">
        <v>2432</v>
      </c>
      <c r="N12" s="107">
        <v>2350</v>
      </c>
      <c r="O12" s="58"/>
      <c r="P12" s="110">
        <v>1754</v>
      </c>
      <c r="Q12" s="56"/>
      <c r="S12" s="182"/>
      <c r="T12" s="183">
        <f>T11+U11</f>
        <v>3068</v>
      </c>
      <c r="U12" s="184"/>
      <c r="V12" s="109"/>
      <c r="W12" s="183">
        <f>W11+X11</f>
        <v>27</v>
      </c>
      <c r="X12" s="184"/>
      <c r="Y12" s="109"/>
      <c r="Z12" s="183">
        <f>SUM(Z11:AA11)</f>
        <v>3095</v>
      </c>
      <c r="AA12" s="184"/>
      <c r="AB12" s="141"/>
    </row>
    <row r="13" spans="6:28" ht="15" customHeight="1">
      <c r="F13" s="91"/>
      <c r="H13" s="64"/>
      <c r="L13" s="203"/>
      <c r="M13" s="183">
        <f>M12+N12</f>
        <v>4782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2429</v>
      </c>
      <c r="U13" s="107">
        <v>2341</v>
      </c>
      <c r="V13" s="110">
        <v>1744</v>
      </c>
      <c r="W13" s="105">
        <v>26</v>
      </c>
      <c r="X13" s="107">
        <v>33</v>
      </c>
      <c r="Y13" s="110">
        <v>47</v>
      </c>
      <c r="Z13" s="105">
        <f>T13+W13</f>
        <v>2455</v>
      </c>
      <c r="AA13" s="107">
        <f>U13+X13</f>
        <v>2374</v>
      </c>
      <c r="AB13" s="142">
        <v>1776</v>
      </c>
    </row>
    <row r="14" spans="2:28" ht="15" customHeight="1" thickBot="1">
      <c r="B14" s="117" t="s">
        <v>245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722</v>
      </c>
      <c r="N14" s="107">
        <v>748</v>
      </c>
      <c r="O14" s="58"/>
      <c r="P14" s="110">
        <v>578</v>
      </c>
      <c r="Q14" s="56"/>
      <c r="S14" s="182"/>
      <c r="T14" s="183">
        <f>T13+U13</f>
        <v>4770</v>
      </c>
      <c r="U14" s="184"/>
      <c r="V14" s="109"/>
      <c r="W14" s="183">
        <f>W13+X13</f>
        <v>59</v>
      </c>
      <c r="X14" s="184"/>
      <c r="Y14" s="109"/>
      <c r="Z14" s="183">
        <f>SUM(Z13:AA13)</f>
        <v>4829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1285</v>
      </c>
      <c r="E15" s="205"/>
      <c r="F15" s="206"/>
      <c r="G15" s="45" t="s">
        <v>4</v>
      </c>
      <c r="H15" s="66">
        <f>D15-'７月'!D15</f>
        <v>-8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1470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454</v>
      </c>
      <c r="U15" s="107">
        <v>465</v>
      </c>
      <c r="V15" s="110">
        <v>359</v>
      </c>
      <c r="W15" s="105">
        <v>4</v>
      </c>
      <c r="X15" s="107">
        <v>5</v>
      </c>
      <c r="Y15" s="110">
        <v>5</v>
      </c>
      <c r="Z15" s="105">
        <f>T15+W15</f>
        <v>458</v>
      </c>
      <c r="AA15" s="107">
        <f>U15+X15</f>
        <v>470</v>
      </c>
      <c r="AB15" s="142">
        <v>361</v>
      </c>
    </row>
    <row r="16" spans="2:28" ht="15" customHeight="1">
      <c r="B16" s="112" t="s">
        <v>1</v>
      </c>
      <c r="C16" s="113"/>
      <c r="D16" s="209">
        <v>680</v>
      </c>
      <c r="E16" s="195"/>
      <c r="F16" s="196"/>
      <c r="G16" s="47" t="s">
        <v>4</v>
      </c>
      <c r="H16" s="67">
        <f>D16-'７月'!D16</f>
        <v>-11</v>
      </c>
      <c r="I16" s="48" t="s">
        <v>5</v>
      </c>
      <c r="J16" s="34" t="str">
        <f>IF(H16=0,"",IF(H16&gt;0,"↑","↓"))</f>
        <v>↓</v>
      </c>
      <c r="L16" s="202" t="s">
        <v>117</v>
      </c>
      <c r="M16" s="105">
        <v>2774</v>
      </c>
      <c r="N16" s="107">
        <v>2681</v>
      </c>
      <c r="O16" s="58"/>
      <c r="P16" s="110">
        <v>2127</v>
      </c>
      <c r="Q16" s="56"/>
      <c r="S16" s="182"/>
      <c r="T16" s="183">
        <f>T15+U15</f>
        <v>919</v>
      </c>
      <c r="U16" s="184"/>
      <c r="V16" s="109"/>
      <c r="W16" s="183">
        <f>W15+X15</f>
        <v>9</v>
      </c>
      <c r="X16" s="184"/>
      <c r="Y16" s="109"/>
      <c r="Z16" s="183">
        <f>SUM(Z15:AA15)</f>
        <v>928</v>
      </c>
      <c r="AA16" s="184"/>
      <c r="AB16" s="141"/>
    </row>
    <row r="17" spans="2:28" ht="15" customHeight="1">
      <c r="B17" s="112" t="s">
        <v>2</v>
      </c>
      <c r="C17" s="113"/>
      <c r="D17" s="209">
        <v>605</v>
      </c>
      <c r="E17" s="195"/>
      <c r="F17" s="196"/>
      <c r="G17" s="47" t="s">
        <v>4</v>
      </c>
      <c r="H17" s="69">
        <f>D17-'７月'!D17</f>
        <v>3</v>
      </c>
      <c r="I17" s="48" t="s">
        <v>5</v>
      </c>
      <c r="J17" s="34" t="str">
        <f>IF(H17=0,"",IF(H17&gt;0,"↑","↓"))</f>
        <v>↑</v>
      </c>
      <c r="L17" s="203"/>
      <c r="M17" s="183">
        <f>M16+N16</f>
        <v>5455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1742</v>
      </c>
      <c r="U17" s="107">
        <v>1601</v>
      </c>
      <c r="V17" s="110">
        <v>1324</v>
      </c>
      <c r="W17" s="105">
        <v>14</v>
      </c>
      <c r="X17" s="107">
        <v>28</v>
      </c>
      <c r="Y17" s="110">
        <v>29</v>
      </c>
      <c r="Z17" s="105">
        <f>T17+W17</f>
        <v>1756</v>
      </c>
      <c r="AA17" s="107">
        <f>U17+X17</f>
        <v>1629</v>
      </c>
      <c r="AB17" s="142">
        <v>1337</v>
      </c>
    </row>
    <row r="18" spans="2:28" ht="15" customHeight="1" thickBot="1">
      <c r="B18" s="114" t="s">
        <v>280</v>
      </c>
      <c r="C18" s="115"/>
      <c r="D18" s="210">
        <v>832</v>
      </c>
      <c r="E18" s="198"/>
      <c r="F18" s="199"/>
      <c r="G18" s="53" t="s">
        <v>4</v>
      </c>
      <c r="H18" s="70">
        <f>D18-'７月'!D18</f>
        <v>-10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3044</v>
      </c>
      <c r="N18" s="107">
        <v>2890</v>
      </c>
      <c r="O18" s="58"/>
      <c r="P18" s="110">
        <v>2419</v>
      </c>
      <c r="Q18" s="56"/>
      <c r="S18" s="182"/>
      <c r="T18" s="183">
        <f>T17+U17</f>
        <v>3343</v>
      </c>
      <c r="U18" s="184"/>
      <c r="V18" s="109"/>
      <c r="W18" s="183">
        <f>W17+X17</f>
        <v>42</v>
      </c>
      <c r="X18" s="184"/>
      <c r="Y18" s="109"/>
      <c r="Z18" s="183">
        <f>SUM(Z17:AA17)</f>
        <v>3385</v>
      </c>
      <c r="AA18" s="184"/>
      <c r="AB18" s="141"/>
    </row>
    <row r="19" spans="12:28" ht="15" customHeight="1">
      <c r="L19" s="203"/>
      <c r="M19" s="183">
        <f>M18+N18</f>
        <v>5934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4828</v>
      </c>
      <c r="U19" s="107">
        <v>4702</v>
      </c>
      <c r="V19" s="110">
        <v>3676</v>
      </c>
      <c r="W19" s="105">
        <v>170</v>
      </c>
      <c r="X19" s="107">
        <v>133</v>
      </c>
      <c r="Y19" s="110">
        <v>209</v>
      </c>
      <c r="Z19" s="105">
        <f>T19+W19</f>
        <v>4998</v>
      </c>
      <c r="AA19" s="107">
        <f>U19+X19</f>
        <v>4835</v>
      </c>
      <c r="AB19" s="142">
        <v>3855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77</v>
      </c>
      <c r="N20" s="107">
        <v>87</v>
      </c>
      <c r="O20" s="58"/>
      <c r="P20" s="110">
        <v>53</v>
      </c>
      <c r="Q20" s="56"/>
      <c r="S20" s="182"/>
      <c r="T20" s="183">
        <f>T19+U19</f>
        <v>9530</v>
      </c>
      <c r="U20" s="184"/>
      <c r="V20" s="109"/>
      <c r="W20" s="183">
        <f>W19+X19</f>
        <v>303</v>
      </c>
      <c r="X20" s="184"/>
      <c r="Y20" s="109"/>
      <c r="Z20" s="183">
        <f>SUM(Z19:AA19)</f>
        <v>9833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164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1426</v>
      </c>
      <c r="U21" s="107">
        <v>1351</v>
      </c>
      <c r="V21" s="110">
        <v>1059</v>
      </c>
      <c r="W21" s="105">
        <v>58</v>
      </c>
      <c r="X21" s="107">
        <v>57</v>
      </c>
      <c r="Y21" s="110">
        <v>79</v>
      </c>
      <c r="Z21" s="105">
        <f>T21+W21</f>
        <v>1484</v>
      </c>
      <c r="AA21" s="107">
        <f>U21+X21</f>
        <v>1408</v>
      </c>
      <c r="AB21" s="142">
        <v>1127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1477</v>
      </c>
      <c r="N22" s="107">
        <v>1405</v>
      </c>
      <c r="O22" s="58"/>
      <c r="P22" s="110">
        <v>1123</v>
      </c>
      <c r="Q22" s="56"/>
      <c r="S22" s="182"/>
      <c r="T22" s="183">
        <f>T21+U21</f>
        <v>2777</v>
      </c>
      <c r="U22" s="184"/>
      <c r="V22" s="109"/>
      <c r="W22" s="183">
        <f>W21+X21</f>
        <v>115</v>
      </c>
      <c r="X22" s="184"/>
      <c r="Y22" s="109"/>
      <c r="Z22" s="183">
        <f>SUM(Z21:AA21)</f>
        <v>2892</v>
      </c>
      <c r="AA22" s="184"/>
      <c r="AB22" s="141"/>
    </row>
    <row r="23" spans="2:28" ht="15" customHeight="1">
      <c r="B23" s="13" t="s">
        <v>9</v>
      </c>
      <c r="C23" s="92">
        <v>0</v>
      </c>
      <c r="D23" s="92">
        <v>11</v>
      </c>
      <c r="E23" s="92">
        <v>20</v>
      </c>
      <c r="F23" s="93">
        <f>SUM(D23:E23)</f>
        <v>31</v>
      </c>
      <c r="G23" s="47" t="s">
        <v>105</v>
      </c>
      <c r="H23" s="68">
        <f>F23-'７月'!F23</f>
        <v>-6</v>
      </c>
      <c r="I23" s="48" t="s">
        <v>106</v>
      </c>
      <c r="J23" s="34" t="str">
        <f aca="true" t="shared" si="0" ref="J23:J29">IF(H23=0,"",IF(H23&gt;0,"↑","↓"))</f>
        <v>↓</v>
      </c>
      <c r="L23" s="203"/>
      <c r="M23" s="183">
        <f>M22+N22</f>
        <v>2882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451</v>
      </c>
      <c r="U23" s="107">
        <v>434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452</v>
      </c>
      <c r="AA23" s="107">
        <f>U23+X23</f>
        <v>435</v>
      </c>
      <c r="AB23" s="142">
        <v>291</v>
      </c>
    </row>
    <row r="24" spans="2:28" ht="15" customHeight="1">
      <c r="B24" s="13" t="s">
        <v>10</v>
      </c>
      <c r="C24" s="92">
        <v>6</v>
      </c>
      <c r="D24" s="92">
        <v>12</v>
      </c>
      <c r="E24" s="92">
        <v>7</v>
      </c>
      <c r="F24" s="93">
        <f aca="true" t="shared" si="1" ref="F24:F29">SUM(D24:E24)</f>
        <v>19</v>
      </c>
      <c r="G24" s="47" t="s">
        <v>105</v>
      </c>
      <c r="H24" s="68">
        <f>F24-'７月'!F24</f>
        <v>-3</v>
      </c>
      <c r="I24" s="48" t="s">
        <v>106</v>
      </c>
      <c r="J24" s="34" t="str">
        <f t="shared" si="0"/>
        <v>↓</v>
      </c>
      <c r="L24" s="202" t="s">
        <v>121</v>
      </c>
      <c r="M24" s="105">
        <v>449</v>
      </c>
      <c r="N24" s="107">
        <v>433</v>
      </c>
      <c r="O24" s="58"/>
      <c r="P24" s="110">
        <v>289</v>
      </c>
      <c r="Q24" s="56"/>
      <c r="S24" s="182"/>
      <c r="T24" s="183">
        <f>T23+U23</f>
        <v>885</v>
      </c>
      <c r="U24" s="184"/>
      <c r="V24" s="109"/>
      <c r="W24" s="183">
        <f>W23+X23</f>
        <v>2</v>
      </c>
      <c r="X24" s="184"/>
      <c r="Y24" s="109"/>
      <c r="Z24" s="183">
        <f>SUM(Z23:AA23)</f>
        <v>887</v>
      </c>
      <c r="AA24" s="184"/>
      <c r="AB24" s="141"/>
    </row>
    <row r="25" spans="2:28" ht="15" customHeight="1">
      <c r="B25" s="13" t="s">
        <v>11</v>
      </c>
      <c r="C25" s="92">
        <v>67</v>
      </c>
      <c r="D25" s="92">
        <v>63</v>
      </c>
      <c r="E25" s="92">
        <v>60</v>
      </c>
      <c r="F25" s="93">
        <f t="shared" si="1"/>
        <v>123</v>
      </c>
      <c r="G25" s="47" t="s">
        <v>105</v>
      </c>
      <c r="H25" s="68">
        <f>F25-'７月'!F25</f>
        <v>10</v>
      </c>
      <c r="I25" s="48" t="s">
        <v>106</v>
      </c>
      <c r="J25" s="34" t="str">
        <f t="shared" si="0"/>
        <v>↑</v>
      </c>
      <c r="L25" s="203"/>
      <c r="M25" s="183">
        <f>M24+N24</f>
        <v>882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1930</v>
      </c>
      <c r="U25" s="107">
        <v>1845</v>
      </c>
      <c r="V25" s="110">
        <v>1664</v>
      </c>
      <c r="W25" s="105">
        <v>178</v>
      </c>
      <c r="X25" s="107">
        <v>108</v>
      </c>
      <c r="Y25" s="110">
        <v>254</v>
      </c>
      <c r="Z25" s="105">
        <f>T25+W25</f>
        <v>2108</v>
      </c>
      <c r="AA25" s="107">
        <f>U25+X25</f>
        <v>1953</v>
      </c>
      <c r="AB25" s="142">
        <v>1901</v>
      </c>
    </row>
    <row r="26" spans="2:28" ht="15" customHeight="1">
      <c r="B26" s="13" t="s">
        <v>12</v>
      </c>
      <c r="C26" s="92">
        <v>94</v>
      </c>
      <c r="D26" s="92">
        <v>98</v>
      </c>
      <c r="E26" s="92">
        <v>56</v>
      </c>
      <c r="F26" s="93">
        <f t="shared" si="1"/>
        <v>154</v>
      </c>
      <c r="G26" s="47" t="s">
        <v>105</v>
      </c>
      <c r="H26" s="68">
        <f>F26-'７月'!F26</f>
        <v>25</v>
      </c>
      <c r="I26" s="48" t="s">
        <v>106</v>
      </c>
      <c r="J26" s="34" t="str">
        <f t="shared" si="0"/>
        <v>↑</v>
      </c>
      <c r="L26" s="202" t="s">
        <v>122</v>
      </c>
      <c r="M26" s="105">
        <v>2003</v>
      </c>
      <c r="N26" s="107">
        <v>1829</v>
      </c>
      <c r="O26" s="58"/>
      <c r="P26" s="110">
        <v>1798</v>
      </c>
      <c r="Q26" s="56"/>
      <c r="S26" s="182"/>
      <c r="T26" s="183">
        <f>T25+U25</f>
        <v>3775</v>
      </c>
      <c r="U26" s="184"/>
      <c r="V26" s="109"/>
      <c r="W26" s="183">
        <f>W25+X25</f>
        <v>286</v>
      </c>
      <c r="X26" s="184"/>
      <c r="Y26" s="109"/>
      <c r="Z26" s="183">
        <f>SUM(Z25:AA25)</f>
        <v>4061</v>
      </c>
      <c r="AA26" s="184"/>
      <c r="AB26" s="141"/>
    </row>
    <row r="27" spans="2:28" ht="15" customHeight="1">
      <c r="B27" s="13" t="s">
        <v>13</v>
      </c>
      <c r="C27" s="92">
        <v>18</v>
      </c>
      <c r="D27" s="92">
        <v>2</v>
      </c>
      <c r="E27" s="92">
        <v>2</v>
      </c>
      <c r="F27" s="93">
        <f t="shared" si="1"/>
        <v>4</v>
      </c>
      <c r="G27" s="47" t="s">
        <v>105</v>
      </c>
      <c r="H27" s="68">
        <f>F27-'７月'!F27</f>
        <v>-1</v>
      </c>
      <c r="I27" s="48" t="s">
        <v>106</v>
      </c>
      <c r="J27" s="34" t="str">
        <f t="shared" si="0"/>
        <v>↓</v>
      </c>
      <c r="L27" s="203"/>
      <c r="M27" s="183">
        <f>M26+N26</f>
        <v>3832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2886</v>
      </c>
      <c r="U27" s="107">
        <v>2875</v>
      </c>
      <c r="V27" s="110">
        <v>2174</v>
      </c>
      <c r="W27" s="105">
        <v>54</v>
      </c>
      <c r="X27" s="107">
        <v>104</v>
      </c>
      <c r="Y27" s="110">
        <v>120</v>
      </c>
      <c r="Z27" s="105">
        <f>T27+W27</f>
        <v>2940</v>
      </c>
      <c r="AA27" s="107">
        <f>U27+X27</f>
        <v>2979</v>
      </c>
      <c r="AB27" s="142">
        <v>2271</v>
      </c>
    </row>
    <row r="28" spans="2:28" ht="15" customHeight="1" thickBot="1">
      <c r="B28" s="14" t="s">
        <v>14</v>
      </c>
      <c r="C28" s="94">
        <v>8</v>
      </c>
      <c r="D28" s="94">
        <v>1</v>
      </c>
      <c r="E28" s="94">
        <v>1</v>
      </c>
      <c r="F28" s="95">
        <f t="shared" si="1"/>
        <v>2</v>
      </c>
      <c r="G28" s="57" t="s">
        <v>105</v>
      </c>
      <c r="H28" s="71">
        <f>F28-'７月'!F28</f>
        <v>0</v>
      </c>
      <c r="I28" s="51" t="s">
        <v>106</v>
      </c>
      <c r="J28" s="34">
        <f t="shared" si="0"/>
      </c>
      <c r="L28" s="202" t="s">
        <v>123</v>
      </c>
      <c r="M28" s="105">
        <v>333</v>
      </c>
      <c r="N28" s="107">
        <v>314</v>
      </c>
      <c r="O28" s="58"/>
      <c r="P28" s="110">
        <v>289</v>
      </c>
      <c r="Q28" s="56"/>
      <c r="S28" s="182"/>
      <c r="T28" s="183">
        <f>T27+U27</f>
        <v>5761</v>
      </c>
      <c r="U28" s="184"/>
      <c r="V28" s="109"/>
      <c r="W28" s="183">
        <f>W27+X27</f>
        <v>158</v>
      </c>
      <c r="X28" s="184"/>
      <c r="Y28" s="109"/>
      <c r="Z28" s="183">
        <f>SUM(Z27:AA27)</f>
        <v>5919</v>
      </c>
      <c r="AA28" s="184"/>
      <c r="AB28" s="141"/>
    </row>
    <row r="29" spans="2:28" ht="15" customHeight="1" thickBot="1">
      <c r="B29" s="15" t="s">
        <v>15</v>
      </c>
      <c r="C29" s="96">
        <v>-23</v>
      </c>
      <c r="D29" s="96">
        <v>-35</v>
      </c>
      <c r="E29" s="96">
        <v>18</v>
      </c>
      <c r="F29" s="97">
        <f t="shared" si="1"/>
        <v>-17</v>
      </c>
      <c r="G29" s="59" t="s">
        <v>105</v>
      </c>
      <c r="H29" s="72">
        <f>F29-'７月'!F29</f>
        <v>-19</v>
      </c>
      <c r="I29" s="60" t="s">
        <v>106</v>
      </c>
      <c r="J29" s="34" t="str">
        <f t="shared" si="0"/>
        <v>↓</v>
      </c>
      <c r="L29" s="203"/>
      <c r="M29" s="183">
        <f>M28+N28</f>
        <v>647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1008</v>
      </c>
      <c r="U29" s="107">
        <v>987</v>
      </c>
      <c r="V29" s="110">
        <v>673</v>
      </c>
      <c r="W29" s="105">
        <v>3</v>
      </c>
      <c r="X29" s="107">
        <v>4</v>
      </c>
      <c r="Y29" s="110">
        <v>7</v>
      </c>
      <c r="Z29" s="105">
        <f>T29+W29</f>
        <v>1011</v>
      </c>
      <c r="AA29" s="107">
        <f>U29+X29</f>
        <v>991</v>
      </c>
      <c r="AB29" s="142">
        <v>677</v>
      </c>
    </row>
    <row r="30" spans="2:28" ht="15" customHeight="1" thickBot="1">
      <c r="B30" s="10"/>
      <c r="C30" s="44"/>
      <c r="H30" s="63"/>
      <c r="L30" s="202" t="s">
        <v>124</v>
      </c>
      <c r="M30" s="105">
        <v>1297</v>
      </c>
      <c r="N30" s="107">
        <v>1311</v>
      </c>
      <c r="O30" s="58"/>
      <c r="P30" s="110">
        <v>1054</v>
      </c>
      <c r="Q30" s="56"/>
      <c r="S30" s="182"/>
      <c r="T30" s="183">
        <f>T29+U29</f>
        <v>1995</v>
      </c>
      <c r="U30" s="184"/>
      <c r="V30" s="109"/>
      <c r="W30" s="183">
        <f>W29+X29</f>
        <v>7</v>
      </c>
      <c r="X30" s="184"/>
      <c r="Y30" s="109"/>
      <c r="Z30" s="183">
        <f>SUM(Z29:AA29)</f>
        <v>2002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2608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11</v>
      </c>
      <c r="E32" s="103">
        <v>20</v>
      </c>
      <c r="F32" s="93">
        <f>D32+E32</f>
        <v>31</v>
      </c>
      <c r="G32" s="47" t="s">
        <v>4</v>
      </c>
      <c r="H32" s="68">
        <f>F32-'７月'!F32</f>
        <v>-6</v>
      </c>
      <c r="I32" s="48" t="s">
        <v>5</v>
      </c>
      <c r="J32" s="34" t="str">
        <f aca="true" t="shared" si="2" ref="J32:J38">IF(H32=0,"",IF(H32&gt;0,"↑","↓"))</f>
        <v>↓</v>
      </c>
      <c r="L32" s="202" t="s">
        <v>125</v>
      </c>
      <c r="M32" s="105">
        <v>1287</v>
      </c>
      <c r="N32" s="107">
        <v>1325</v>
      </c>
      <c r="O32" s="58"/>
      <c r="P32" s="110">
        <v>943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103">
        <v>6</v>
      </c>
      <c r="D33" s="103">
        <v>12</v>
      </c>
      <c r="E33" s="103">
        <v>7</v>
      </c>
      <c r="F33" s="93">
        <f aca="true" t="shared" si="3" ref="F33:F38">D33+E33</f>
        <v>19</v>
      </c>
      <c r="G33" s="47" t="s">
        <v>4</v>
      </c>
      <c r="H33" s="68">
        <f>F33-'７月'!F33</f>
        <v>-3</v>
      </c>
      <c r="I33" s="48" t="s">
        <v>5</v>
      </c>
      <c r="J33" s="34" t="str">
        <f t="shared" si="2"/>
        <v>↓</v>
      </c>
      <c r="L33" s="203"/>
      <c r="M33" s="183">
        <f>M32+N32</f>
        <v>2612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175</v>
      </c>
      <c r="U33" s="107">
        <v>191</v>
      </c>
      <c r="V33" s="110">
        <v>106</v>
      </c>
      <c r="W33" s="105">
        <v>9</v>
      </c>
      <c r="X33" s="107">
        <v>6</v>
      </c>
      <c r="Y33" s="110">
        <v>15</v>
      </c>
      <c r="Z33" s="105">
        <f>T33+W33</f>
        <v>184</v>
      </c>
      <c r="AA33" s="107">
        <f>U33+X33</f>
        <v>197</v>
      </c>
      <c r="AB33" s="142">
        <v>121</v>
      </c>
    </row>
    <row r="34" spans="2:28" ht="15" customHeight="1">
      <c r="B34" s="13" t="s">
        <v>11</v>
      </c>
      <c r="C34" s="103">
        <v>64</v>
      </c>
      <c r="D34" s="103">
        <v>59</v>
      </c>
      <c r="E34" s="103">
        <v>55</v>
      </c>
      <c r="F34" s="93">
        <f t="shared" si="3"/>
        <v>114</v>
      </c>
      <c r="G34" s="47" t="s">
        <v>4</v>
      </c>
      <c r="H34" s="68">
        <f>F34-'７月'!F34</f>
        <v>6</v>
      </c>
      <c r="I34" s="48" t="s">
        <v>5</v>
      </c>
      <c r="J34" s="34" t="str">
        <f t="shared" si="2"/>
        <v>↑</v>
      </c>
      <c r="L34" s="202" t="s">
        <v>126</v>
      </c>
      <c r="M34" s="105">
        <v>356</v>
      </c>
      <c r="N34" s="107">
        <v>343</v>
      </c>
      <c r="O34" s="58"/>
      <c r="P34" s="110">
        <v>274</v>
      </c>
      <c r="Q34" s="56"/>
      <c r="S34" s="182"/>
      <c r="T34" s="183">
        <f>T33+U33</f>
        <v>366</v>
      </c>
      <c r="U34" s="184"/>
      <c r="V34" s="109"/>
      <c r="W34" s="183">
        <f>W33+X33</f>
        <v>15</v>
      </c>
      <c r="X34" s="184"/>
      <c r="Y34" s="109"/>
      <c r="Z34" s="183">
        <f>SUM(Z33:AA33)</f>
        <v>381</v>
      </c>
      <c r="AA34" s="184"/>
      <c r="AB34" s="141"/>
    </row>
    <row r="35" spans="2:28" ht="15" customHeight="1">
      <c r="B35" s="13" t="s">
        <v>12</v>
      </c>
      <c r="C35" s="103">
        <v>82</v>
      </c>
      <c r="D35" s="103">
        <v>83</v>
      </c>
      <c r="E35" s="103">
        <v>55</v>
      </c>
      <c r="F35" s="93">
        <f t="shared" si="3"/>
        <v>138</v>
      </c>
      <c r="G35" s="47" t="s">
        <v>4</v>
      </c>
      <c r="H35" s="68">
        <f>F35-'７月'!F35</f>
        <v>23</v>
      </c>
      <c r="I35" s="48" t="s">
        <v>5</v>
      </c>
      <c r="J35" s="34" t="str">
        <f t="shared" si="2"/>
        <v>↑</v>
      </c>
      <c r="L35" s="203"/>
      <c r="M35" s="183">
        <f>M34+N34</f>
        <v>699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924</v>
      </c>
      <c r="U35" s="107">
        <v>923</v>
      </c>
      <c r="V35" s="110">
        <v>646</v>
      </c>
      <c r="W35" s="105">
        <v>135</v>
      </c>
      <c r="X35" s="107">
        <v>110</v>
      </c>
      <c r="Y35" s="110">
        <v>140</v>
      </c>
      <c r="Z35" s="105">
        <f>T35+W35</f>
        <v>1059</v>
      </c>
      <c r="AA35" s="107">
        <f>U35+X35</f>
        <v>1033</v>
      </c>
      <c r="AB35" s="142">
        <v>775</v>
      </c>
    </row>
    <row r="36" spans="2:28" ht="15" customHeight="1">
      <c r="B36" s="13" t="s">
        <v>13</v>
      </c>
      <c r="C36" s="103">
        <v>17</v>
      </c>
      <c r="D36" s="103">
        <v>1</v>
      </c>
      <c r="E36" s="103">
        <v>2</v>
      </c>
      <c r="F36" s="93">
        <f t="shared" si="3"/>
        <v>3</v>
      </c>
      <c r="G36" s="47" t="s">
        <v>4</v>
      </c>
      <c r="H36" s="68">
        <f>F36-'７月'!F36</f>
        <v>-1</v>
      </c>
      <c r="I36" s="48" t="s">
        <v>5</v>
      </c>
      <c r="J36" s="34" t="str">
        <f t="shared" si="2"/>
        <v>↓</v>
      </c>
      <c r="L36" s="202" t="s">
        <v>127</v>
      </c>
      <c r="M36" s="105">
        <v>1011</v>
      </c>
      <c r="N36" s="107">
        <v>991</v>
      </c>
      <c r="O36" s="58"/>
      <c r="P36" s="110">
        <v>677</v>
      </c>
      <c r="Q36" s="56"/>
      <c r="S36" s="182"/>
      <c r="T36" s="183">
        <f>T35+U35</f>
        <v>1847</v>
      </c>
      <c r="U36" s="184"/>
      <c r="V36" s="109"/>
      <c r="W36" s="183">
        <f>W35+X35</f>
        <v>245</v>
      </c>
      <c r="X36" s="184"/>
      <c r="Y36" s="109"/>
      <c r="Z36" s="183">
        <f>SUM(Z35:AA35)</f>
        <v>2092</v>
      </c>
      <c r="AA36" s="184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173">
        <f t="shared" si="3"/>
        <v>0</v>
      </c>
      <c r="G37" s="57" t="s">
        <v>4</v>
      </c>
      <c r="H37" s="71">
        <f>F37-'７月'!F37</f>
        <v>0</v>
      </c>
      <c r="I37" s="51" t="s">
        <v>5</v>
      </c>
      <c r="J37" s="34">
        <f t="shared" si="2"/>
      </c>
      <c r="L37" s="203"/>
      <c r="M37" s="183">
        <f>M36+N36</f>
        <v>2002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341</v>
      </c>
      <c r="V37" s="110">
        <v>242</v>
      </c>
      <c r="W37" s="105">
        <v>6</v>
      </c>
      <c r="X37" s="107">
        <v>1</v>
      </c>
      <c r="Y37" s="110">
        <v>7</v>
      </c>
      <c r="Z37" s="105">
        <f>T37+W37</f>
        <v>340</v>
      </c>
      <c r="AA37" s="107">
        <f>U37+X37</f>
        <v>342</v>
      </c>
      <c r="AB37" s="142">
        <v>248</v>
      </c>
    </row>
    <row r="38" spans="2:28" ht="15" customHeight="1" thickBot="1">
      <c r="B38" s="15" t="s">
        <v>15</v>
      </c>
      <c r="C38" s="96">
        <v>-13</v>
      </c>
      <c r="D38" s="96">
        <v>-24</v>
      </c>
      <c r="E38" s="96">
        <v>15</v>
      </c>
      <c r="F38" s="97">
        <f t="shared" si="3"/>
        <v>-9</v>
      </c>
      <c r="G38" s="61" t="s">
        <v>4</v>
      </c>
      <c r="H38" s="72">
        <f>F38-'７月'!F38</f>
        <v>-21</v>
      </c>
      <c r="I38" s="60" t="s">
        <v>5</v>
      </c>
      <c r="J38" s="34" t="str">
        <f t="shared" si="2"/>
        <v>↓</v>
      </c>
      <c r="L38" s="202" t="s">
        <v>128</v>
      </c>
      <c r="M38" s="105">
        <v>142</v>
      </c>
      <c r="N38" s="107">
        <v>135</v>
      </c>
      <c r="O38" s="58"/>
      <c r="P38" s="110">
        <v>92</v>
      </c>
      <c r="Q38" s="56"/>
      <c r="S38" s="182"/>
      <c r="T38" s="183">
        <f>T37+U37</f>
        <v>675</v>
      </c>
      <c r="U38" s="184"/>
      <c r="V38" s="109"/>
      <c r="W38" s="183">
        <f>W37+X37</f>
        <v>7</v>
      </c>
      <c r="X38" s="184"/>
      <c r="Y38" s="109"/>
      <c r="Z38" s="183">
        <f>SUM(Z37:AA37)</f>
        <v>682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277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178</v>
      </c>
      <c r="U39" s="107">
        <v>192</v>
      </c>
      <c r="V39" s="110">
        <v>119</v>
      </c>
      <c r="W39" s="105">
        <v>9</v>
      </c>
      <c r="X39" s="107">
        <v>0</v>
      </c>
      <c r="Y39" s="110">
        <v>9</v>
      </c>
      <c r="Z39" s="105">
        <f>T39+W39</f>
        <v>187</v>
      </c>
      <c r="AA39" s="107">
        <f>U39+X39</f>
        <v>192</v>
      </c>
      <c r="AB39" s="142">
        <v>128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184</v>
      </c>
      <c r="N40" s="107">
        <v>197</v>
      </c>
      <c r="O40" s="58"/>
      <c r="P40" s="110">
        <v>121</v>
      </c>
      <c r="Q40" s="56"/>
      <c r="S40" s="182"/>
      <c r="T40" s="183">
        <f>T39+U39</f>
        <v>370</v>
      </c>
      <c r="U40" s="184"/>
      <c r="V40" s="109"/>
      <c r="W40" s="183">
        <f>W39+X39</f>
        <v>9</v>
      </c>
      <c r="X40" s="184"/>
      <c r="Y40" s="109"/>
      <c r="Z40" s="183">
        <f>SUM(Z39:AA39)</f>
        <v>379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F41-'７月'!F41</f>
        <v>0</v>
      </c>
      <c r="I41" s="48" t="s">
        <v>5</v>
      </c>
      <c r="J41" s="34">
        <f aca="true" t="shared" si="4" ref="J41:J47">IF(H41=0,"",IF(H41&gt;0,"↑","↓"))</f>
      </c>
      <c r="L41" s="203"/>
      <c r="M41" s="183">
        <f>M40+N40</f>
        <v>381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94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94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5" ref="F42:F47">SUM(D42:E42)</f>
        <v>0</v>
      </c>
      <c r="G42" s="47" t="s">
        <v>4</v>
      </c>
      <c r="H42" s="68">
        <f>F42-'７月'!F42</f>
        <v>0</v>
      </c>
      <c r="I42" s="48" t="s">
        <v>5</v>
      </c>
      <c r="J42" s="34">
        <f t="shared" si="4"/>
      </c>
      <c r="L42" s="202" t="s">
        <v>130</v>
      </c>
      <c r="M42" s="105">
        <v>1059</v>
      </c>
      <c r="N42" s="107">
        <v>1033</v>
      </c>
      <c r="O42" s="58"/>
      <c r="P42" s="110">
        <v>775</v>
      </c>
      <c r="Q42" s="56"/>
      <c r="S42" s="182"/>
      <c r="T42" s="183">
        <f>T41+U41</f>
        <v>206</v>
      </c>
      <c r="U42" s="184"/>
      <c r="V42" s="109"/>
      <c r="W42" s="183">
        <f>W41+X41</f>
        <v>0</v>
      </c>
      <c r="X42" s="184"/>
      <c r="Y42" s="109"/>
      <c r="Z42" s="183">
        <f>SUM(Z41:AA41)</f>
        <v>206</v>
      </c>
      <c r="AA42" s="184"/>
      <c r="AB42" s="141"/>
    </row>
    <row r="43" spans="2:28" ht="15" customHeight="1">
      <c r="B43" s="13" t="s">
        <v>11</v>
      </c>
      <c r="C43" s="103">
        <v>3</v>
      </c>
      <c r="D43" s="103">
        <v>4</v>
      </c>
      <c r="E43" s="103">
        <v>5</v>
      </c>
      <c r="F43" s="93">
        <f t="shared" si="5"/>
        <v>9</v>
      </c>
      <c r="G43" s="47" t="s">
        <v>4</v>
      </c>
      <c r="H43" s="68">
        <f>F43-'７月'!F43</f>
        <v>4</v>
      </c>
      <c r="I43" s="48" t="s">
        <v>5</v>
      </c>
      <c r="J43" s="34" t="str">
        <f t="shared" si="4"/>
        <v>↑</v>
      </c>
      <c r="L43" s="203"/>
      <c r="M43" s="183">
        <f>M42+N42</f>
        <v>2092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20878</v>
      </c>
      <c r="U43" s="99">
        <v>20300</v>
      </c>
      <c r="V43" s="100">
        <v>15578</v>
      </c>
      <c r="W43" s="98">
        <v>680</v>
      </c>
      <c r="X43" s="99">
        <v>605</v>
      </c>
      <c r="Y43" s="100">
        <v>946</v>
      </c>
      <c r="Z43" s="98">
        <f>Z7+Z9+Z11+Z13+Z15+Z17+Z19+Z21+Z23+Z25+Z27+Z29+Z31+Z33+Z35+Z37+Z39+Z41</f>
        <v>21558</v>
      </c>
      <c r="AA43" s="99">
        <f>AA7+AA9+AA11+AA13+AA15+AA17+AA19+AA21+AA23+AA25+AA27+AA29+AA31+AA33+AA35+AA37+AA39+AA41</f>
        <v>20905</v>
      </c>
      <c r="AB43" s="143">
        <v>16383</v>
      </c>
    </row>
    <row r="44" spans="2:28" ht="15" customHeight="1" thickBot="1">
      <c r="B44" s="13" t="s">
        <v>12</v>
      </c>
      <c r="C44" s="103">
        <v>12</v>
      </c>
      <c r="D44" s="103">
        <v>15</v>
      </c>
      <c r="E44" s="103">
        <v>1</v>
      </c>
      <c r="F44" s="93">
        <f t="shared" si="5"/>
        <v>16</v>
      </c>
      <c r="G44" s="47" t="s">
        <v>4</v>
      </c>
      <c r="H44" s="68">
        <f>F44-'７月'!F44</f>
        <v>2</v>
      </c>
      <c r="I44" s="48" t="s">
        <v>5</v>
      </c>
      <c r="J44" s="34" t="str">
        <f t="shared" si="4"/>
        <v>↑</v>
      </c>
      <c r="L44" s="202" t="s">
        <v>131</v>
      </c>
      <c r="M44" s="105">
        <v>340</v>
      </c>
      <c r="N44" s="107">
        <v>342</v>
      </c>
      <c r="O44" s="58"/>
      <c r="P44" s="108">
        <v>248</v>
      </c>
      <c r="Q44" s="56"/>
      <c r="S44" s="178"/>
      <c r="T44" s="179">
        <f>T43+U43</f>
        <v>41178</v>
      </c>
      <c r="U44" s="180"/>
      <c r="V44" s="101"/>
      <c r="W44" s="179">
        <f>W43+X43</f>
        <v>1285</v>
      </c>
      <c r="X44" s="180"/>
      <c r="Y44" s="101"/>
      <c r="Z44" s="179">
        <f>SUM(Z43:AA43)</f>
        <v>42463</v>
      </c>
      <c r="AA44" s="180"/>
      <c r="AB44" s="144"/>
    </row>
    <row r="45" spans="2:17" ht="15" customHeight="1">
      <c r="B45" s="13" t="s">
        <v>13</v>
      </c>
      <c r="C45" s="103">
        <v>1</v>
      </c>
      <c r="D45" s="103">
        <v>1</v>
      </c>
      <c r="E45" s="103">
        <v>0</v>
      </c>
      <c r="F45" s="93">
        <f t="shared" si="5"/>
        <v>1</v>
      </c>
      <c r="G45" s="47" t="s">
        <v>4</v>
      </c>
      <c r="H45" s="68">
        <f>F45-'７月'!F45</f>
        <v>0</v>
      </c>
      <c r="I45" s="48" t="s">
        <v>5</v>
      </c>
      <c r="J45" s="34">
        <f t="shared" si="4"/>
      </c>
      <c r="L45" s="203"/>
      <c r="M45" s="183">
        <f>M44+N44</f>
        <v>682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2</v>
      </c>
      <c r="D46" s="104">
        <v>1</v>
      </c>
      <c r="E46" s="104">
        <v>1</v>
      </c>
      <c r="F46" s="95">
        <f t="shared" si="5"/>
        <v>2</v>
      </c>
      <c r="G46" s="57" t="s">
        <v>4</v>
      </c>
      <c r="H46" s="71">
        <f>F46-'７月'!F46</f>
        <v>0</v>
      </c>
      <c r="I46" s="51" t="s">
        <v>5</v>
      </c>
      <c r="J46" s="34">
        <f t="shared" si="4"/>
      </c>
      <c r="L46" s="202" t="s">
        <v>132</v>
      </c>
      <c r="M46" s="105">
        <v>187</v>
      </c>
      <c r="N46" s="107">
        <v>192</v>
      </c>
      <c r="O46" s="58"/>
      <c r="P46" s="110">
        <v>128</v>
      </c>
      <c r="Q46" s="56"/>
      <c r="T46" s="181" t="s">
        <v>250</v>
      </c>
      <c r="U46" s="221"/>
      <c r="V46" s="221"/>
      <c r="W46" s="221"/>
      <c r="X46" s="221"/>
      <c r="Y46" s="221"/>
      <c r="Z46" s="221"/>
      <c r="AA46" s="221"/>
    </row>
    <row r="47" spans="2:27" ht="15" customHeight="1" thickBot="1">
      <c r="B47" s="15" t="s">
        <v>15</v>
      </c>
      <c r="C47" s="96">
        <v>-10</v>
      </c>
      <c r="D47" s="96">
        <v>-11</v>
      </c>
      <c r="E47" s="96">
        <v>3</v>
      </c>
      <c r="F47" s="97">
        <f t="shared" si="5"/>
        <v>-8</v>
      </c>
      <c r="G47" s="61" t="s">
        <v>4</v>
      </c>
      <c r="H47" s="72">
        <f>F47-'７月'!F47</f>
        <v>2</v>
      </c>
      <c r="I47" s="60" t="s">
        <v>5</v>
      </c>
      <c r="J47" s="34" t="str">
        <f t="shared" si="4"/>
        <v>↑</v>
      </c>
      <c r="L47" s="203"/>
      <c r="M47" s="183">
        <f>M46+N46</f>
        <v>379</v>
      </c>
      <c r="N47" s="184"/>
      <c r="O47" s="31" t="s">
        <v>4</v>
      </c>
      <c r="P47" s="109"/>
      <c r="Q47" s="50" t="s">
        <v>5</v>
      </c>
      <c r="T47" s="221"/>
      <c r="U47" s="221"/>
      <c r="V47" s="221"/>
      <c r="W47" s="221"/>
      <c r="X47" s="221"/>
      <c r="Y47" s="221"/>
      <c r="Z47" s="221"/>
      <c r="AA47" s="221"/>
    </row>
    <row r="48" spans="12:27" ht="15" customHeight="1">
      <c r="L48" s="202" t="s">
        <v>133</v>
      </c>
      <c r="M48" s="105">
        <v>112</v>
      </c>
      <c r="N48" s="107">
        <v>94</v>
      </c>
      <c r="O48" s="58"/>
      <c r="P48" s="110">
        <v>61</v>
      </c>
      <c r="Q48" s="56"/>
      <c r="T48" s="221"/>
      <c r="U48" s="221"/>
      <c r="V48" s="221"/>
      <c r="W48" s="221"/>
      <c r="X48" s="221"/>
      <c r="Y48" s="221"/>
      <c r="Z48" s="221"/>
      <c r="AA48" s="221"/>
    </row>
    <row r="49" spans="12:27" ht="15" customHeight="1">
      <c r="L49" s="203"/>
      <c r="M49" s="183">
        <f>M48+N48</f>
        <v>206</v>
      </c>
      <c r="N49" s="184"/>
      <c r="O49" s="31" t="s">
        <v>4</v>
      </c>
      <c r="P49" s="109"/>
      <c r="Q49" s="50" t="s">
        <v>5</v>
      </c>
      <c r="T49" s="221"/>
      <c r="U49" s="221"/>
      <c r="V49" s="221"/>
      <c r="W49" s="221"/>
      <c r="X49" s="221"/>
      <c r="Y49" s="221"/>
      <c r="Z49" s="221"/>
      <c r="AA49" s="221"/>
    </row>
    <row r="50" spans="12:17" ht="15" customHeight="1">
      <c r="L50" s="202" t="s">
        <v>135</v>
      </c>
      <c r="M50" s="105">
        <v>404</v>
      </c>
      <c r="N50" s="107">
        <v>370</v>
      </c>
      <c r="O50" s="58"/>
      <c r="P50" s="110">
        <v>221</v>
      </c>
      <c r="Q50" s="56"/>
    </row>
    <row r="51" spans="12:17" ht="15" customHeight="1">
      <c r="L51" s="203"/>
      <c r="M51" s="183">
        <f>M50+N50</f>
        <v>774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21558</v>
      </c>
      <c r="N52" s="99">
        <v>20905</v>
      </c>
      <c r="O52" s="58"/>
      <c r="P52" s="147">
        <v>16383</v>
      </c>
      <c r="Q52" s="56"/>
    </row>
    <row r="53" spans="12:17" ht="15" customHeight="1" thickBot="1">
      <c r="L53" s="207"/>
      <c r="M53" s="179">
        <f>M52+N52</f>
        <v>42463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  <mergeCell ref="D3:F3"/>
    <mergeCell ref="D4:F4"/>
    <mergeCell ref="D5:F5"/>
    <mergeCell ref="D6:F6"/>
    <mergeCell ref="L4:L5"/>
    <mergeCell ref="M7:N7"/>
    <mergeCell ref="D9:F9"/>
    <mergeCell ref="D10:F10"/>
    <mergeCell ref="D11:F11"/>
    <mergeCell ref="D12:F12"/>
    <mergeCell ref="D15:F15"/>
    <mergeCell ref="L12:L13"/>
    <mergeCell ref="L14:L15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2">
      <selection activeCell="AB39" sqref="AB3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"令和２年９月１日の人口"</f>
        <v>令和２年９月１日の人口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f>D9+D15</f>
        <v>42492</v>
      </c>
      <c r="E3" s="205"/>
      <c r="F3" s="206"/>
      <c r="G3" s="45" t="s">
        <v>4</v>
      </c>
      <c r="H3" s="66">
        <f>D3-'８月'!D3</f>
        <v>29</v>
      </c>
      <c r="I3" s="46" t="s">
        <v>106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f>D10+D16</f>
        <v>21554</v>
      </c>
      <c r="E4" s="195"/>
      <c r="F4" s="196"/>
      <c r="G4" s="47" t="s">
        <v>4</v>
      </c>
      <c r="H4" s="67">
        <f>D4-'８月'!D4</f>
        <v>-4</v>
      </c>
      <c r="I4" s="48" t="s">
        <v>106</v>
      </c>
      <c r="J4" s="34" t="str">
        <f>IF(H4=0,"",IF(H4&gt;0,"↑","↓"))</f>
        <v>↓</v>
      </c>
      <c r="L4" s="200"/>
      <c r="M4" s="29" t="s">
        <v>107</v>
      </c>
      <c r="N4" s="28" t="s">
        <v>108</v>
      </c>
      <c r="O4" s="223" t="s">
        <v>111</v>
      </c>
      <c r="P4" s="224"/>
      <c r="Q4" s="192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f>D11+D17</f>
        <v>20938</v>
      </c>
      <c r="E5" s="195"/>
      <c r="F5" s="196"/>
      <c r="G5" s="49" t="s">
        <v>4</v>
      </c>
      <c r="H5" s="69">
        <f>D5-'８月'!D5</f>
        <v>33</v>
      </c>
      <c r="I5" s="50" t="s">
        <v>106</v>
      </c>
      <c r="J5" s="34" t="str">
        <f>IF(H5=0,"",IF(H5&gt;0,"↑","↓"))</f>
        <v>↑</v>
      </c>
      <c r="L5" s="201"/>
      <c r="M5" s="89" t="s">
        <v>110</v>
      </c>
      <c r="N5" s="90"/>
      <c r="O5" s="225"/>
      <c r="P5" s="226"/>
      <c r="Q5" s="193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f>D12+D18</f>
        <v>16409</v>
      </c>
      <c r="E6" s="198"/>
      <c r="F6" s="199"/>
      <c r="G6" s="53" t="s">
        <v>4</v>
      </c>
      <c r="H6" s="70">
        <f>D6-'８月'!D6</f>
        <v>26</v>
      </c>
      <c r="I6" s="54" t="s">
        <v>106</v>
      </c>
      <c r="J6" s="34" t="str">
        <f>IF(H6=0,"",IF(H6&gt;0,"↑","↓"))</f>
        <v>↑</v>
      </c>
      <c r="L6" s="202" t="s">
        <v>112</v>
      </c>
      <c r="M6" s="105">
        <v>135</v>
      </c>
      <c r="N6" s="106">
        <v>133</v>
      </c>
      <c r="O6" s="30"/>
      <c r="P6" s="108">
        <v>84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268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135</v>
      </c>
      <c r="U7" s="106">
        <v>132</v>
      </c>
      <c r="V7" s="108">
        <v>84</v>
      </c>
      <c r="W7" s="105">
        <v>0</v>
      </c>
      <c r="X7" s="106">
        <v>1</v>
      </c>
      <c r="Y7" s="110">
        <v>1</v>
      </c>
      <c r="Z7" s="105">
        <f>T7+W7</f>
        <v>135</v>
      </c>
      <c r="AA7" s="106">
        <f>U7+X7</f>
        <v>133</v>
      </c>
      <c r="AB7" s="140">
        <v>84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172</v>
      </c>
      <c r="N8" s="107">
        <v>169</v>
      </c>
      <c r="O8" s="58"/>
      <c r="P8" s="110">
        <v>116</v>
      </c>
      <c r="Q8" s="56"/>
      <c r="S8" s="182"/>
      <c r="T8" s="183">
        <f>T7+U7</f>
        <v>267</v>
      </c>
      <c r="U8" s="184"/>
      <c r="V8" s="109"/>
      <c r="W8" s="183">
        <f>W7+X7</f>
        <v>1</v>
      </c>
      <c r="X8" s="184"/>
      <c r="Y8" s="109"/>
      <c r="Z8" s="183">
        <f>SUM(Z7:AA7)</f>
        <v>268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f>D10+D11</f>
        <v>41195</v>
      </c>
      <c r="E9" s="205"/>
      <c r="F9" s="206"/>
      <c r="G9" s="45" t="s">
        <v>4</v>
      </c>
      <c r="H9" s="66">
        <f>D9-'８月'!D9</f>
        <v>17</v>
      </c>
      <c r="I9" s="46" t="s">
        <v>106</v>
      </c>
      <c r="J9" s="34" t="str">
        <f>IF(H9=0,"",IF(H9&gt;0,"↑","↓"))</f>
        <v>↑</v>
      </c>
      <c r="L9" s="203"/>
      <c r="M9" s="183">
        <f>M8+N8</f>
        <v>341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172</v>
      </c>
      <c r="U9" s="107">
        <v>169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172</v>
      </c>
      <c r="AA9" s="107">
        <f>U9+X9</f>
        <v>169</v>
      </c>
      <c r="AB9" s="142">
        <v>116</v>
      </c>
    </row>
    <row r="10" spans="2:28" ht="15" customHeight="1">
      <c r="B10" s="112" t="s">
        <v>1</v>
      </c>
      <c r="C10" s="113"/>
      <c r="D10" s="209">
        <v>20874</v>
      </c>
      <c r="E10" s="195"/>
      <c r="F10" s="196"/>
      <c r="G10" s="47" t="s">
        <v>4</v>
      </c>
      <c r="H10" s="67">
        <f>D10-'８月'!D10</f>
        <v>-4</v>
      </c>
      <c r="I10" s="48" t="s">
        <v>106</v>
      </c>
      <c r="J10" s="34" t="str">
        <f>IF(H10=0,"",IF(H10&gt;0,"↑","↓"))</f>
        <v>↓</v>
      </c>
      <c r="L10" s="202" t="s">
        <v>114</v>
      </c>
      <c r="M10" s="105">
        <v>1555</v>
      </c>
      <c r="N10" s="107">
        <v>1534</v>
      </c>
      <c r="O10" s="58"/>
      <c r="P10" s="110">
        <v>1156</v>
      </c>
      <c r="Q10" s="56"/>
      <c r="S10" s="182"/>
      <c r="T10" s="183">
        <f>T9+U9</f>
        <v>341</v>
      </c>
      <c r="U10" s="184"/>
      <c r="V10" s="109"/>
      <c r="W10" s="183">
        <f>W9+X9</f>
        <v>0</v>
      </c>
      <c r="X10" s="184"/>
      <c r="Y10" s="109"/>
      <c r="Z10" s="183">
        <f>SUM(Z9:AA9)</f>
        <v>341</v>
      </c>
      <c r="AA10" s="184"/>
      <c r="AB10" s="141"/>
    </row>
    <row r="11" spans="2:28" ht="15" customHeight="1">
      <c r="B11" s="112" t="s">
        <v>2</v>
      </c>
      <c r="C11" s="113"/>
      <c r="D11" s="209">
        <v>20321</v>
      </c>
      <c r="E11" s="195"/>
      <c r="F11" s="196"/>
      <c r="G11" s="47" t="s">
        <v>4</v>
      </c>
      <c r="H11" s="69">
        <f>D11-'８月'!D11</f>
        <v>21</v>
      </c>
      <c r="I11" s="48" t="s">
        <v>106</v>
      </c>
      <c r="J11" s="34" t="str">
        <f>IF(H11=0,"",IF(H11&gt;0,"↑","↓"))</f>
        <v>↑</v>
      </c>
      <c r="L11" s="203"/>
      <c r="M11" s="183">
        <f>M10+N10</f>
        <v>3089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1543</v>
      </c>
      <c r="U11" s="107">
        <v>1520</v>
      </c>
      <c r="V11" s="110">
        <v>1143</v>
      </c>
      <c r="W11" s="105">
        <v>12</v>
      </c>
      <c r="X11" s="107">
        <v>14</v>
      </c>
      <c r="Y11" s="110">
        <v>21</v>
      </c>
      <c r="Z11" s="105">
        <f>T11+W11</f>
        <v>1555</v>
      </c>
      <c r="AA11" s="107">
        <f>U11+X11</f>
        <v>1534</v>
      </c>
      <c r="AB11" s="142">
        <v>1156</v>
      </c>
    </row>
    <row r="12" spans="2:28" ht="15" customHeight="1" thickBot="1">
      <c r="B12" s="114" t="s">
        <v>3</v>
      </c>
      <c r="C12" s="115"/>
      <c r="D12" s="210">
        <v>15574</v>
      </c>
      <c r="E12" s="198"/>
      <c r="F12" s="199"/>
      <c r="G12" s="53" t="s">
        <v>4</v>
      </c>
      <c r="H12" s="70">
        <f>D12-'８月'!D12</f>
        <v>23</v>
      </c>
      <c r="I12" s="54" t="s">
        <v>106</v>
      </c>
      <c r="J12" s="34" t="str">
        <f>IF(H12=0,"",IF(H12&gt;0,"↑","↓"))</f>
        <v>↑</v>
      </c>
      <c r="L12" s="202" t="s">
        <v>115</v>
      </c>
      <c r="M12" s="105">
        <v>2444</v>
      </c>
      <c r="N12" s="107">
        <v>2363</v>
      </c>
      <c r="O12" s="58"/>
      <c r="P12" s="110">
        <v>1768</v>
      </c>
      <c r="Q12" s="56"/>
      <c r="S12" s="182"/>
      <c r="T12" s="183">
        <f>T11+U11</f>
        <v>3063</v>
      </c>
      <c r="U12" s="184"/>
      <c r="V12" s="109"/>
      <c r="W12" s="183">
        <f>W11+X11</f>
        <v>26</v>
      </c>
      <c r="X12" s="184"/>
      <c r="Y12" s="109"/>
      <c r="Z12" s="183">
        <f>SUM(Z11:AA11)</f>
        <v>3089</v>
      </c>
      <c r="AA12" s="184"/>
      <c r="AB12" s="141"/>
    </row>
    <row r="13" spans="6:28" ht="15" customHeight="1">
      <c r="F13" s="91"/>
      <c r="H13" s="64"/>
      <c r="L13" s="203"/>
      <c r="M13" s="183">
        <f>M12+N12</f>
        <v>4807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2434</v>
      </c>
      <c r="U13" s="107">
        <v>2344</v>
      </c>
      <c r="V13" s="110">
        <v>1751</v>
      </c>
      <c r="W13" s="105">
        <v>32</v>
      </c>
      <c r="X13" s="107">
        <v>39</v>
      </c>
      <c r="Y13" s="110">
        <v>52</v>
      </c>
      <c r="Z13" s="105">
        <f>T13+W13</f>
        <v>2466</v>
      </c>
      <c r="AA13" s="107">
        <f>U13+X13</f>
        <v>2383</v>
      </c>
      <c r="AB13" s="142">
        <v>1787</v>
      </c>
    </row>
    <row r="14" spans="2:28" ht="15" customHeight="1" thickBot="1">
      <c r="B14" s="117" t="s">
        <v>245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720</v>
      </c>
      <c r="N14" s="107">
        <v>742</v>
      </c>
      <c r="O14" s="58"/>
      <c r="P14" s="110">
        <v>577</v>
      </c>
      <c r="Q14" s="56"/>
      <c r="S14" s="182"/>
      <c r="T14" s="183">
        <f>T13+U13</f>
        <v>4778</v>
      </c>
      <c r="U14" s="184"/>
      <c r="V14" s="109"/>
      <c r="W14" s="183">
        <f>W13+X13</f>
        <v>71</v>
      </c>
      <c r="X14" s="184"/>
      <c r="Y14" s="109"/>
      <c r="Z14" s="183">
        <f>SUM(Z13:AA13)</f>
        <v>4849</v>
      </c>
      <c r="AA14" s="184"/>
      <c r="AB14" s="141"/>
    </row>
    <row r="15" spans="2:28" ht="15" customHeight="1">
      <c r="B15" s="81" t="s">
        <v>0</v>
      </c>
      <c r="C15" s="111"/>
      <c r="D15" s="211">
        <f>D16+D17</f>
        <v>1297</v>
      </c>
      <c r="E15" s="205"/>
      <c r="F15" s="206"/>
      <c r="G15" s="45" t="s">
        <v>4</v>
      </c>
      <c r="H15" s="66">
        <f>D15-'８月'!D15</f>
        <v>12</v>
      </c>
      <c r="I15" s="46" t="s">
        <v>106</v>
      </c>
      <c r="J15" s="34" t="str">
        <f>IF(H15=0,"",IF(H15&gt;0,"↑","↓"))</f>
        <v>↑</v>
      </c>
      <c r="L15" s="203"/>
      <c r="M15" s="183">
        <f>M14+N14</f>
        <v>1462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454</v>
      </c>
      <c r="U15" s="107">
        <v>462</v>
      </c>
      <c r="V15" s="110">
        <v>359</v>
      </c>
      <c r="W15" s="105">
        <v>4</v>
      </c>
      <c r="X15" s="107">
        <v>5</v>
      </c>
      <c r="Y15" s="110">
        <v>5</v>
      </c>
      <c r="Z15" s="105">
        <f>T15+W15</f>
        <v>458</v>
      </c>
      <c r="AA15" s="107">
        <f>U15+X15</f>
        <v>467</v>
      </c>
      <c r="AB15" s="142">
        <v>361</v>
      </c>
    </row>
    <row r="16" spans="2:28" ht="15" customHeight="1">
      <c r="B16" s="112" t="s">
        <v>1</v>
      </c>
      <c r="C16" s="113"/>
      <c r="D16" s="209">
        <v>680</v>
      </c>
      <c r="E16" s="195"/>
      <c r="F16" s="196"/>
      <c r="G16" s="47" t="s">
        <v>4</v>
      </c>
      <c r="H16" s="67">
        <f>D16-'８月'!D16</f>
        <v>0</v>
      </c>
      <c r="I16" s="48" t="s">
        <v>106</v>
      </c>
      <c r="J16" s="34">
        <f>IF(H16=0,"",IF(H16&gt;0,"↑","↓"))</f>
      </c>
      <c r="L16" s="202" t="s">
        <v>117</v>
      </c>
      <c r="M16" s="105">
        <v>2774</v>
      </c>
      <c r="N16" s="107">
        <v>2687</v>
      </c>
      <c r="O16" s="58"/>
      <c r="P16" s="110">
        <v>2142</v>
      </c>
      <c r="Q16" s="56"/>
      <c r="S16" s="182"/>
      <c r="T16" s="183">
        <f>T15+U15</f>
        <v>916</v>
      </c>
      <c r="U16" s="184"/>
      <c r="V16" s="109"/>
      <c r="W16" s="183">
        <f>W15+X15</f>
        <v>9</v>
      </c>
      <c r="X16" s="184"/>
      <c r="Y16" s="109"/>
      <c r="Z16" s="183">
        <f>SUM(Z15:AA15)</f>
        <v>925</v>
      </c>
      <c r="AA16" s="184"/>
      <c r="AB16" s="141"/>
    </row>
    <row r="17" spans="2:28" ht="15" customHeight="1">
      <c r="B17" s="112" t="s">
        <v>2</v>
      </c>
      <c r="C17" s="113"/>
      <c r="D17" s="209">
        <v>617</v>
      </c>
      <c r="E17" s="195"/>
      <c r="F17" s="196"/>
      <c r="G17" s="47" t="s">
        <v>4</v>
      </c>
      <c r="H17" s="69">
        <f>D17-'８月'!D17</f>
        <v>12</v>
      </c>
      <c r="I17" s="48" t="s">
        <v>106</v>
      </c>
      <c r="J17" s="34" t="str">
        <f>IF(H17=0,"",IF(H17&gt;0,"↑","↓"))</f>
        <v>↑</v>
      </c>
      <c r="L17" s="203"/>
      <c r="M17" s="183">
        <f>M16+N16</f>
        <v>5461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1742</v>
      </c>
      <c r="U17" s="107">
        <v>1595</v>
      </c>
      <c r="V17" s="110">
        <v>1326</v>
      </c>
      <c r="W17" s="105">
        <v>14</v>
      </c>
      <c r="X17" s="107">
        <v>30</v>
      </c>
      <c r="Y17" s="110">
        <v>31</v>
      </c>
      <c r="Z17" s="105">
        <f>T17+W17</f>
        <v>1756</v>
      </c>
      <c r="AA17" s="107">
        <f>U17+X17</f>
        <v>1625</v>
      </c>
      <c r="AB17" s="142">
        <v>1341</v>
      </c>
    </row>
    <row r="18" spans="2:28" ht="15" customHeight="1" thickBot="1">
      <c r="B18" s="114" t="s">
        <v>3</v>
      </c>
      <c r="C18" s="115"/>
      <c r="D18" s="210">
        <v>835</v>
      </c>
      <c r="E18" s="198"/>
      <c r="F18" s="199"/>
      <c r="G18" s="53" t="s">
        <v>4</v>
      </c>
      <c r="H18" s="70">
        <f>D18-'８月'!D18</f>
        <v>3</v>
      </c>
      <c r="I18" s="54" t="s">
        <v>106</v>
      </c>
      <c r="J18" s="34" t="str">
        <f>IF(H18=0,"",IF(H18&gt;0,"↑","↓"))</f>
        <v>↑</v>
      </c>
      <c r="L18" s="202" t="s">
        <v>118</v>
      </c>
      <c r="M18" s="105">
        <v>3047</v>
      </c>
      <c r="N18" s="107">
        <v>2893</v>
      </c>
      <c r="O18" s="58"/>
      <c r="P18" s="110">
        <v>2421</v>
      </c>
      <c r="Q18" s="56"/>
      <c r="S18" s="182"/>
      <c r="T18" s="183">
        <f>T17+U17</f>
        <v>3337</v>
      </c>
      <c r="U18" s="184"/>
      <c r="V18" s="109"/>
      <c r="W18" s="183">
        <f>W17+X17</f>
        <v>44</v>
      </c>
      <c r="X18" s="184"/>
      <c r="Y18" s="109"/>
      <c r="Z18" s="183">
        <f>SUM(Z17:AA17)</f>
        <v>3381</v>
      </c>
      <c r="AA18" s="184"/>
      <c r="AB18" s="141"/>
    </row>
    <row r="19" spans="12:28" ht="15" customHeight="1">
      <c r="L19" s="203"/>
      <c r="M19" s="183">
        <f>M18+N18</f>
        <v>5940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4830</v>
      </c>
      <c r="U19" s="107">
        <v>4713</v>
      </c>
      <c r="V19" s="110">
        <v>3693</v>
      </c>
      <c r="W19" s="105">
        <v>169</v>
      </c>
      <c r="X19" s="107">
        <v>135</v>
      </c>
      <c r="Y19" s="110">
        <v>208</v>
      </c>
      <c r="Z19" s="105">
        <f>T19+W19</f>
        <v>4999</v>
      </c>
      <c r="AA19" s="107">
        <f>U19+X19</f>
        <v>4848</v>
      </c>
      <c r="AB19" s="142">
        <v>3871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76</v>
      </c>
      <c r="N20" s="107">
        <v>85</v>
      </c>
      <c r="O20" s="58"/>
      <c r="P20" s="110">
        <v>53</v>
      </c>
      <c r="Q20" s="56"/>
      <c r="S20" s="182"/>
      <c r="T20" s="183">
        <f>T19+U19</f>
        <v>9543</v>
      </c>
      <c r="U20" s="184"/>
      <c r="V20" s="109"/>
      <c r="W20" s="183">
        <f>W19+X19</f>
        <v>304</v>
      </c>
      <c r="X20" s="184"/>
      <c r="Y20" s="109"/>
      <c r="Z20" s="183">
        <f>SUM(Z19:AA19)</f>
        <v>9847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161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1426</v>
      </c>
      <c r="U21" s="107">
        <v>1353</v>
      </c>
      <c r="V21" s="110">
        <v>1053</v>
      </c>
      <c r="W21" s="105">
        <v>56</v>
      </c>
      <c r="X21" s="107">
        <v>56</v>
      </c>
      <c r="Y21" s="110">
        <v>79</v>
      </c>
      <c r="Z21" s="105">
        <f>T21+W21</f>
        <v>1482</v>
      </c>
      <c r="AA21" s="107">
        <f>U21+X21</f>
        <v>1409</v>
      </c>
      <c r="AB21" s="142">
        <v>1121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1475</v>
      </c>
      <c r="N22" s="107">
        <v>1406</v>
      </c>
      <c r="O22" s="58"/>
      <c r="P22" s="110">
        <v>1117</v>
      </c>
      <c r="Q22" s="56"/>
      <c r="S22" s="182"/>
      <c r="T22" s="183">
        <f>T21+U21</f>
        <v>2779</v>
      </c>
      <c r="U22" s="184"/>
      <c r="V22" s="109"/>
      <c r="W22" s="183">
        <f>W21+X21</f>
        <v>112</v>
      </c>
      <c r="X22" s="184"/>
      <c r="Y22" s="109"/>
      <c r="Z22" s="183">
        <f>SUM(Z21:AA21)</f>
        <v>2891</v>
      </c>
      <c r="AA22" s="184"/>
      <c r="AB22" s="141"/>
    </row>
    <row r="23" spans="2:28" ht="15" customHeight="1">
      <c r="B23" s="13" t="s">
        <v>9</v>
      </c>
      <c r="C23" s="92">
        <v>0</v>
      </c>
      <c r="D23" s="92">
        <v>19</v>
      </c>
      <c r="E23" s="92">
        <v>15</v>
      </c>
      <c r="F23" s="93">
        <f>SUM(D23:E23)</f>
        <v>34</v>
      </c>
      <c r="G23" s="47" t="s">
        <v>4</v>
      </c>
      <c r="H23" s="68">
        <f>F23-'８月'!F23</f>
        <v>3</v>
      </c>
      <c r="I23" s="48" t="s">
        <v>5</v>
      </c>
      <c r="J23" s="34" t="str">
        <f aca="true" t="shared" si="0" ref="J23:J29">IF(H23=0,"",IF(H23&gt;0,"↑","↓"))</f>
        <v>↑</v>
      </c>
      <c r="L23" s="203"/>
      <c r="M23" s="183">
        <f>M22+N22</f>
        <v>2881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453</v>
      </c>
      <c r="U23" s="107">
        <v>434</v>
      </c>
      <c r="V23" s="110">
        <v>292</v>
      </c>
      <c r="W23" s="105">
        <v>1</v>
      </c>
      <c r="X23" s="107">
        <v>2</v>
      </c>
      <c r="Y23" s="110">
        <v>3</v>
      </c>
      <c r="Z23" s="105">
        <f>T23+W23</f>
        <v>454</v>
      </c>
      <c r="AA23" s="107">
        <f>U23+X23</f>
        <v>436</v>
      </c>
      <c r="AB23" s="142">
        <v>293</v>
      </c>
    </row>
    <row r="24" spans="2:28" ht="15" customHeight="1">
      <c r="B24" s="13" t="s">
        <v>10</v>
      </c>
      <c r="C24" s="92">
        <v>7</v>
      </c>
      <c r="D24" s="92">
        <v>16</v>
      </c>
      <c r="E24" s="92">
        <v>9</v>
      </c>
      <c r="F24" s="93">
        <f aca="true" t="shared" si="1" ref="F24:F29">SUM(D24:E24)</f>
        <v>25</v>
      </c>
      <c r="G24" s="47" t="s">
        <v>4</v>
      </c>
      <c r="H24" s="68">
        <f>F24-'８月'!F24</f>
        <v>6</v>
      </c>
      <c r="I24" s="48" t="s">
        <v>5</v>
      </c>
      <c r="J24" s="34" t="str">
        <f t="shared" si="0"/>
        <v>↑</v>
      </c>
      <c r="L24" s="202" t="s">
        <v>121</v>
      </c>
      <c r="M24" s="105">
        <v>451</v>
      </c>
      <c r="N24" s="107">
        <v>434</v>
      </c>
      <c r="O24" s="58"/>
      <c r="P24" s="110">
        <v>291</v>
      </c>
      <c r="Q24" s="56"/>
      <c r="S24" s="182"/>
      <c r="T24" s="183">
        <f>T23+U23</f>
        <v>887</v>
      </c>
      <c r="U24" s="184"/>
      <c r="V24" s="109"/>
      <c r="W24" s="183">
        <f>W23+X23</f>
        <v>3</v>
      </c>
      <c r="X24" s="184"/>
      <c r="Y24" s="109"/>
      <c r="Z24" s="183">
        <f>SUM(Z23:AA23)</f>
        <v>890</v>
      </c>
      <c r="AA24" s="184"/>
      <c r="AB24" s="141"/>
    </row>
    <row r="25" spans="2:28" ht="15" customHeight="1">
      <c r="B25" s="13" t="s">
        <v>11</v>
      </c>
      <c r="C25" s="92">
        <v>91</v>
      </c>
      <c r="D25" s="92">
        <v>76</v>
      </c>
      <c r="E25" s="92">
        <v>81</v>
      </c>
      <c r="F25" s="93">
        <f t="shared" si="1"/>
        <v>157</v>
      </c>
      <c r="G25" s="47" t="s">
        <v>4</v>
      </c>
      <c r="H25" s="68">
        <f>F25-'８月'!F25</f>
        <v>34</v>
      </c>
      <c r="I25" s="48" t="s">
        <v>5</v>
      </c>
      <c r="J25" s="34" t="str">
        <f t="shared" si="0"/>
        <v>↑</v>
      </c>
      <c r="L25" s="203"/>
      <c r="M25" s="183">
        <f>M24+N24</f>
        <v>885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1925</v>
      </c>
      <c r="U25" s="107">
        <v>1852</v>
      </c>
      <c r="V25" s="110">
        <v>1663</v>
      </c>
      <c r="W25" s="105">
        <v>179</v>
      </c>
      <c r="X25" s="107">
        <v>110</v>
      </c>
      <c r="Y25" s="110">
        <v>255</v>
      </c>
      <c r="Z25" s="105">
        <f>T25+W25</f>
        <v>2104</v>
      </c>
      <c r="AA25" s="107">
        <f>U25+X25</f>
        <v>1962</v>
      </c>
      <c r="AB25" s="142">
        <v>1901</v>
      </c>
    </row>
    <row r="26" spans="2:28" ht="15" customHeight="1">
      <c r="B26" s="13" t="s">
        <v>12</v>
      </c>
      <c r="C26" s="92">
        <v>58</v>
      </c>
      <c r="D26" s="92">
        <v>81</v>
      </c>
      <c r="E26" s="92">
        <v>52</v>
      </c>
      <c r="F26" s="93">
        <v>133</v>
      </c>
      <c r="G26" s="47" t="s">
        <v>4</v>
      </c>
      <c r="H26" s="68">
        <f>F26-'８月'!F26</f>
        <v>-21</v>
      </c>
      <c r="I26" s="48" t="s">
        <v>5</v>
      </c>
      <c r="J26" s="34" t="str">
        <f t="shared" si="0"/>
        <v>↓</v>
      </c>
      <c r="L26" s="202" t="s">
        <v>122</v>
      </c>
      <c r="M26" s="105">
        <v>2000</v>
      </c>
      <c r="N26" s="107">
        <v>1836</v>
      </c>
      <c r="O26" s="58"/>
      <c r="P26" s="110">
        <v>1796</v>
      </c>
      <c r="Q26" s="56"/>
      <c r="S26" s="182"/>
      <c r="T26" s="183">
        <f>T25+U25</f>
        <v>3777</v>
      </c>
      <c r="U26" s="184"/>
      <c r="V26" s="109"/>
      <c r="W26" s="183">
        <f>W25+X25</f>
        <v>289</v>
      </c>
      <c r="X26" s="184"/>
      <c r="Y26" s="109"/>
      <c r="Z26" s="183">
        <f>SUM(Z25:AA25)</f>
        <v>4066</v>
      </c>
      <c r="AA26" s="184"/>
      <c r="AB26" s="141"/>
    </row>
    <row r="27" spans="2:28" ht="15" customHeight="1">
      <c r="B27" s="13" t="s">
        <v>13</v>
      </c>
      <c r="C27" s="92">
        <v>17</v>
      </c>
      <c r="D27" s="92">
        <v>2</v>
      </c>
      <c r="E27" s="92">
        <v>0</v>
      </c>
      <c r="F27" s="93">
        <v>2</v>
      </c>
      <c r="G27" s="47" t="s">
        <v>4</v>
      </c>
      <c r="H27" s="68">
        <f>F27-'８月'!F27</f>
        <v>-2</v>
      </c>
      <c r="I27" s="48" t="s">
        <v>5</v>
      </c>
      <c r="J27" s="34" t="str">
        <f t="shared" si="0"/>
        <v>↓</v>
      </c>
      <c r="L27" s="203"/>
      <c r="M27" s="183">
        <f>M26+N26</f>
        <v>3836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2887</v>
      </c>
      <c r="U27" s="107">
        <v>2876</v>
      </c>
      <c r="V27" s="110">
        <v>2179</v>
      </c>
      <c r="W27" s="105">
        <v>52</v>
      </c>
      <c r="X27" s="107">
        <v>102</v>
      </c>
      <c r="Y27" s="110">
        <v>117</v>
      </c>
      <c r="Z27" s="105">
        <f>T27+W27</f>
        <v>2939</v>
      </c>
      <c r="AA27" s="107">
        <f>U27+X27</f>
        <v>2978</v>
      </c>
      <c r="AB27" s="142">
        <v>2272</v>
      </c>
    </row>
    <row r="28" spans="2:28" ht="15" customHeight="1" thickBot="1">
      <c r="B28" s="14" t="s">
        <v>14</v>
      </c>
      <c r="C28" s="94">
        <v>17</v>
      </c>
      <c r="D28" s="94">
        <v>4</v>
      </c>
      <c r="E28" s="94">
        <v>2</v>
      </c>
      <c r="F28" s="95">
        <v>6</v>
      </c>
      <c r="G28" s="57" t="s">
        <v>4</v>
      </c>
      <c r="H28" s="71">
        <f>F28-'８月'!F28</f>
        <v>4</v>
      </c>
      <c r="I28" s="51" t="s">
        <v>5</v>
      </c>
      <c r="J28" s="34" t="str">
        <f t="shared" si="0"/>
        <v>↑</v>
      </c>
      <c r="L28" s="202" t="s">
        <v>123</v>
      </c>
      <c r="M28" s="105">
        <v>334</v>
      </c>
      <c r="N28" s="107">
        <v>315</v>
      </c>
      <c r="O28" s="58"/>
      <c r="P28" s="110">
        <v>291</v>
      </c>
      <c r="Q28" s="56"/>
      <c r="S28" s="182"/>
      <c r="T28" s="183">
        <f>T27+U27</f>
        <v>5763</v>
      </c>
      <c r="U28" s="184"/>
      <c r="V28" s="109"/>
      <c r="W28" s="183">
        <f>W27+X27</f>
        <v>154</v>
      </c>
      <c r="X28" s="184"/>
      <c r="Y28" s="109"/>
      <c r="Z28" s="183">
        <f>SUM(Z27:AA27)</f>
        <v>5917</v>
      </c>
      <c r="AA28" s="184"/>
      <c r="AB28" s="141"/>
    </row>
    <row r="29" spans="2:28" ht="15" customHeight="1" thickBot="1">
      <c r="B29" s="15" t="s">
        <v>15</v>
      </c>
      <c r="C29" s="96">
        <v>26</v>
      </c>
      <c r="D29" s="96">
        <v>-4</v>
      </c>
      <c r="E29" s="96">
        <v>33</v>
      </c>
      <c r="F29" s="97">
        <f t="shared" si="1"/>
        <v>29</v>
      </c>
      <c r="G29" s="59" t="s">
        <v>4</v>
      </c>
      <c r="H29" s="72">
        <f>F29-'８月'!F29</f>
        <v>46</v>
      </c>
      <c r="I29" s="60" t="s">
        <v>5</v>
      </c>
      <c r="J29" s="34" t="str">
        <f t="shared" si="0"/>
        <v>↑</v>
      </c>
      <c r="L29" s="203"/>
      <c r="M29" s="183">
        <f>M28+N28</f>
        <v>649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1006</v>
      </c>
      <c r="U29" s="107">
        <v>988</v>
      </c>
      <c r="V29" s="110">
        <v>671</v>
      </c>
      <c r="W29" s="105">
        <v>3</v>
      </c>
      <c r="X29" s="107">
        <v>4</v>
      </c>
      <c r="Y29" s="110">
        <v>7</v>
      </c>
      <c r="Z29" s="105">
        <f>T29+W29</f>
        <v>1009</v>
      </c>
      <c r="AA29" s="107">
        <f>U29+X29</f>
        <v>992</v>
      </c>
      <c r="AB29" s="142">
        <v>675</v>
      </c>
    </row>
    <row r="30" spans="2:28" ht="15" customHeight="1" thickBot="1">
      <c r="B30" s="10"/>
      <c r="C30" s="44"/>
      <c r="H30" s="63"/>
      <c r="L30" s="202" t="s">
        <v>124</v>
      </c>
      <c r="M30" s="105">
        <v>1298</v>
      </c>
      <c r="N30" s="107">
        <v>1316</v>
      </c>
      <c r="O30" s="58"/>
      <c r="P30" s="110">
        <v>1055</v>
      </c>
      <c r="Q30" s="56"/>
      <c r="S30" s="182"/>
      <c r="T30" s="183">
        <f>T29+U29</f>
        <v>1994</v>
      </c>
      <c r="U30" s="184"/>
      <c r="V30" s="109"/>
      <c r="W30" s="183">
        <f>W29+X29</f>
        <v>7</v>
      </c>
      <c r="X30" s="184"/>
      <c r="Y30" s="109"/>
      <c r="Z30" s="183">
        <f>SUM(Z29:AA29)</f>
        <v>2001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107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2614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145</v>
      </c>
      <c r="U31" s="107">
        <v>139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145</v>
      </c>
      <c r="AA31" s="107">
        <f>U31+X31</f>
        <v>139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19</v>
      </c>
      <c r="E32" s="103">
        <v>15</v>
      </c>
      <c r="F32" s="93">
        <f>SUM(D32:E32)</f>
        <v>34</v>
      </c>
      <c r="G32" s="47" t="s">
        <v>4</v>
      </c>
      <c r="H32" s="68">
        <f>F32-'８月'!F32</f>
        <v>3</v>
      </c>
      <c r="I32" s="48" t="s">
        <v>5</v>
      </c>
      <c r="J32" s="34" t="str">
        <f aca="true" t="shared" si="2" ref="J32:J38">IF(H32=0,"",IF(H32&gt;0,"↑","↓"))</f>
        <v>↑</v>
      </c>
      <c r="L32" s="202" t="s">
        <v>125</v>
      </c>
      <c r="M32" s="105">
        <v>1286</v>
      </c>
      <c r="N32" s="107">
        <v>1319</v>
      </c>
      <c r="O32" s="58"/>
      <c r="P32" s="110">
        <v>943</v>
      </c>
      <c r="Q32" s="56"/>
      <c r="S32" s="182"/>
      <c r="T32" s="183">
        <f>T31+U31</f>
        <v>284</v>
      </c>
      <c r="U32" s="184"/>
      <c r="V32" s="109"/>
      <c r="W32" s="183">
        <f>W31+X31</f>
        <v>0</v>
      </c>
      <c r="X32" s="184"/>
      <c r="Y32" s="109"/>
      <c r="Z32" s="183">
        <f>SUM(Z31:AA31)</f>
        <v>284</v>
      </c>
      <c r="AA32" s="184"/>
      <c r="AB32" s="141"/>
    </row>
    <row r="33" spans="2:28" ht="15" customHeight="1">
      <c r="B33" s="13" t="s">
        <v>10</v>
      </c>
      <c r="C33" s="103">
        <v>7</v>
      </c>
      <c r="D33" s="103">
        <v>16</v>
      </c>
      <c r="E33" s="103">
        <v>9</v>
      </c>
      <c r="F33" s="93">
        <f aca="true" t="shared" si="3" ref="F33:F38">SUM(D33:E33)</f>
        <v>25</v>
      </c>
      <c r="G33" s="47" t="s">
        <v>4</v>
      </c>
      <c r="H33" s="68">
        <f>F33-'８月'!F33</f>
        <v>6</v>
      </c>
      <c r="I33" s="48" t="s">
        <v>5</v>
      </c>
      <c r="J33" s="34" t="str">
        <f t="shared" si="2"/>
        <v>↑</v>
      </c>
      <c r="L33" s="203"/>
      <c r="M33" s="183">
        <f>M32+N32</f>
        <v>2605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175</v>
      </c>
      <c r="U33" s="107">
        <v>191</v>
      </c>
      <c r="V33" s="110">
        <v>106</v>
      </c>
      <c r="W33" s="105">
        <v>9</v>
      </c>
      <c r="X33" s="107">
        <v>6</v>
      </c>
      <c r="Y33" s="110">
        <v>15</v>
      </c>
      <c r="Z33" s="105">
        <f>T33+W33</f>
        <v>184</v>
      </c>
      <c r="AA33" s="107">
        <f>U33+X33</f>
        <v>197</v>
      </c>
      <c r="AB33" s="142">
        <v>121</v>
      </c>
    </row>
    <row r="34" spans="2:28" ht="15" customHeight="1">
      <c r="B34" s="13" t="s">
        <v>11</v>
      </c>
      <c r="C34" s="103">
        <v>78</v>
      </c>
      <c r="D34" s="103">
        <v>65</v>
      </c>
      <c r="E34" s="103">
        <v>64</v>
      </c>
      <c r="F34" s="93">
        <f t="shared" si="3"/>
        <v>129</v>
      </c>
      <c r="G34" s="47" t="s">
        <v>4</v>
      </c>
      <c r="H34" s="68">
        <f>F34-'８月'!F34</f>
        <v>15</v>
      </c>
      <c r="I34" s="48" t="s">
        <v>5</v>
      </c>
      <c r="J34" s="34" t="str">
        <f t="shared" si="2"/>
        <v>↑</v>
      </c>
      <c r="L34" s="202" t="s">
        <v>126</v>
      </c>
      <c r="M34" s="105">
        <v>355</v>
      </c>
      <c r="N34" s="107">
        <v>343</v>
      </c>
      <c r="O34" s="58"/>
      <c r="P34" s="110">
        <v>274</v>
      </c>
      <c r="Q34" s="56"/>
      <c r="S34" s="182"/>
      <c r="T34" s="183">
        <f>T33+U33</f>
        <v>366</v>
      </c>
      <c r="U34" s="184"/>
      <c r="V34" s="109"/>
      <c r="W34" s="183">
        <f>W33+X33</f>
        <v>15</v>
      </c>
      <c r="X34" s="184"/>
      <c r="Y34" s="109"/>
      <c r="Z34" s="183">
        <f>SUM(Z33:AA33)</f>
        <v>381</v>
      </c>
      <c r="AA34" s="184"/>
      <c r="AB34" s="141"/>
    </row>
    <row r="35" spans="2:28" ht="15" customHeight="1">
      <c r="B35" s="13" t="s">
        <v>12</v>
      </c>
      <c r="C35" s="103">
        <v>52</v>
      </c>
      <c r="D35" s="103">
        <v>73</v>
      </c>
      <c r="E35" s="103">
        <v>49</v>
      </c>
      <c r="F35" s="93">
        <f t="shared" si="3"/>
        <v>122</v>
      </c>
      <c r="G35" s="47" t="s">
        <v>4</v>
      </c>
      <c r="H35" s="68">
        <f>F35-'８月'!F35</f>
        <v>-16</v>
      </c>
      <c r="I35" s="48" t="s">
        <v>5</v>
      </c>
      <c r="J35" s="34" t="str">
        <f t="shared" si="2"/>
        <v>↓</v>
      </c>
      <c r="L35" s="203"/>
      <c r="M35" s="183">
        <f>M34+N34</f>
        <v>698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924</v>
      </c>
      <c r="U35" s="107">
        <v>926</v>
      </c>
      <c r="V35" s="110">
        <v>648</v>
      </c>
      <c r="W35" s="105">
        <v>134</v>
      </c>
      <c r="X35" s="107">
        <v>112</v>
      </c>
      <c r="Y35" s="110">
        <v>141</v>
      </c>
      <c r="Z35" s="105">
        <f>T35+W35</f>
        <v>1058</v>
      </c>
      <c r="AA35" s="107">
        <f>U35+X35</f>
        <v>1038</v>
      </c>
      <c r="AB35" s="142">
        <v>778</v>
      </c>
    </row>
    <row r="36" spans="2:28" ht="15" customHeight="1">
      <c r="B36" s="13" t="s">
        <v>13</v>
      </c>
      <c r="C36" s="103">
        <v>15</v>
      </c>
      <c r="D36" s="103">
        <v>1</v>
      </c>
      <c r="E36" s="103">
        <v>0</v>
      </c>
      <c r="F36" s="93">
        <f t="shared" si="3"/>
        <v>1</v>
      </c>
      <c r="G36" s="47" t="s">
        <v>4</v>
      </c>
      <c r="H36" s="68">
        <f>F36-'８月'!F36</f>
        <v>-2</v>
      </c>
      <c r="I36" s="48" t="s">
        <v>5</v>
      </c>
      <c r="J36" s="34" t="str">
        <f t="shared" si="2"/>
        <v>↓</v>
      </c>
      <c r="L36" s="202" t="s">
        <v>127</v>
      </c>
      <c r="M36" s="105">
        <v>1009</v>
      </c>
      <c r="N36" s="107">
        <v>992</v>
      </c>
      <c r="O36" s="58"/>
      <c r="P36" s="110">
        <v>675</v>
      </c>
      <c r="Q36" s="56"/>
      <c r="S36" s="182"/>
      <c r="T36" s="183">
        <f>T35+U35</f>
        <v>1850</v>
      </c>
      <c r="U36" s="184"/>
      <c r="V36" s="109"/>
      <c r="W36" s="183">
        <f>W35+X35</f>
        <v>246</v>
      </c>
      <c r="X36" s="184"/>
      <c r="Y36" s="109"/>
      <c r="Z36" s="183">
        <f>SUM(Z35:AA35)</f>
        <v>2096</v>
      </c>
      <c r="AA36" s="184"/>
      <c r="AB36" s="141"/>
    </row>
    <row r="37" spans="2:28" ht="15" customHeight="1" thickBot="1">
      <c r="B37" s="14" t="s">
        <v>14</v>
      </c>
      <c r="C37" s="104">
        <v>11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F37-'８月'!F37</f>
        <v>0</v>
      </c>
      <c r="I37" s="51" t="s">
        <v>5</v>
      </c>
      <c r="J37" s="34">
        <f t="shared" si="2"/>
      </c>
      <c r="L37" s="203"/>
      <c r="M37" s="183">
        <f>M36+N36</f>
        <v>2001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333</v>
      </c>
      <c r="U37" s="107">
        <v>339</v>
      </c>
      <c r="V37" s="110">
        <v>241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340</v>
      </c>
      <c r="AB37" s="142">
        <v>247</v>
      </c>
    </row>
    <row r="38" spans="2:28" ht="15" customHeight="1" thickBot="1">
      <c r="B38" s="15" t="s">
        <v>15</v>
      </c>
      <c r="C38" s="96">
        <v>23</v>
      </c>
      <c r="D38" s="96">
        <v>-4</v>
      </c>
      <c r="E38" s="96">
        <v>21</v>
      </c>
      <c r="F38" s="97">
        <f t="shared" si="3"/>
        <v>17</v>
      </c>
      <c r="G38" s="61" t="s">
        <v>4</v>
      </c>
      <c r="H38" s="72">
        <f>F38-'８月'!F38</f>
        <v>26</v>
      </c>
      <c r="I38" s="60" t="s">
        <v>5</v>
      </c>
      <c r="J38" s="34" t="str">
        <f t="shared" si="2"/>
        <v>↑</v>
      </c>
      <c r="L38" s="202" t="s">
        <v>128</v>
      </c>
      <c r="M38" s="105">
        <v>141</v>
      </c>
      <c r="N38" s="107">
        <v>136</v>
      </c>
      <c r="O38" s="58"/>
      <c r="P38" s="110">
        <v>92</v>
      </c>
      <c r="Q38" s="56"/>
      <c r="S38" s="182"/>
      <c r="T38" s="183">
        <f>T37+U37</f>
        <v>672</v>
      </c>
      <c r="U38" s="184"/>
      <c r="V38" s="109"/>
      <c r="W38" s="183">
        <f>W37+X37</f>
        <v>7</v>
      </c>
      <c r="X38" s="184"/>
      <c r="Y38" s="109"/>
      <c r="Z38" s="183">
        <f>SUM(Z37:AA37)</f>
        <v>679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277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178</v>
      </c>
      <c r="U39" s="107">
        <v>194</v>
      </c>
      <c r="V39" s="110">
        <v>120</v>
      </c>
      <c r="W39" s="105">
        <v>9</v>
      </c>
      <c r="X39" s="107">
        <v>0</v>
      </c>
      <c r="Y39" s="110">
        <v>9</v>
      </c>
      <c r="Z39" s="105">
        <f>T39+W39</f>
        <v>187</v>
      </c>
      <c r="AA39" s="107">
        <f>U39+X39</f>
        <v>194</v>
      </c>
      <c r="AB39" s="142">
        <v>129</v>
      </c>
    </row>
    <row r="40" spans="2:28" ht="15" customHeight="1">
      <c r="B40" s="11" t="s">
        <v>252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184</v>
      </c>
      <c r="N40" s="107">
        <v>197</v>
      </c>
      <c r="O40" s="58"/>
      <c r="P40" s="110">
        <v>121</v>
      </c>
      <c r="Q40" s="56"/>
      <c r="S40" s="182"/>
      <c r="T40" s="183">
        <f>T39+U39</f>
        <v>372</v>
      </c>
      <c r="U40" s="184"/>
      <c r="V40" s="109"/>
      <c r="W40" s="183">
        <f>W39+X39</f>
        <v>9</v>
      </c>
      <c r="X40" s="184"/>
      <c r="Y40" s="109"/>
      <c r="Z40" s="183">
        <f>SUM(Z39:AA39)</f>
        <v>381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F41-'８月'!F41</f>
        <v>0</v>
      </c>
      <c r="I41" s="48" t="s">
        <v>5</v>
      </c>
      <c r="J41" s="34">
        <f aca="true" t="shared" si="4" ref="J41:J47">IF(H41=0,"",IF(H41&gt;0,"↑","↓"))</f>
      </c>
      <c r="L41" s="203"/>
      <c r="M41" s="183">
        <f>M40+N40</f>
        <v>381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94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94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5" ref="F42:F47">SUM(D42:E42)</f>
        <v>0</v>
      </c>
      <c r="G42" s="47" t="s">
        <v>4</v>
      </c>
      <c r="H42" s="68">
        <f>F42-'８月'!F42</f>
        <v>0</v>
      </c>
      <c r="I42" s="48" t="s">
        <v>5</v>
      </c>
      <c r="J42" s="34">
        <f t="shared" si="4"/>
      </c>
      <c r="L42" s="202" t="s">
        <v>130</v>
      </c>
      <c r="M42" s="105">
        <v>1058</v>
      </c>
      <c r="N42" s="107">
        <v>1038</v>
      </c>
      <c r="O42" s="58"/>
      <c r="P42" s="110">
        <v>778</v>
      </c>
      <c r="Q42" s="56"/>
      <c r="S42" s="182"/>
      <c r="T42" s="183">
        <f>T41+U41</f>
        <v>206</v>
      </c>
      <c r="U42" s="184"/>
      <c r="V42" s="109"/>
      <c r="W42" s="183">
        <f>W41+X41</f>
        <v>0</v>
      </c>
      <c r="X42" s="184"/>
      <c r="Y42" s="109"/>
      <c r="Z42" s="183">
        <f>SUM(Z41:AA41)</f>
        <v>206</v>
      </c>
      <c r="AA42" s="184"/>
      <c r="AB42" s="141"/>
    </row>
    <row r="43" spans="2:28" ht="15" customHeight="1">
      <c r="B43" s="13" t="s">
        <v>11</v>
      </c>
      <c r="C43" s="103">
        <v>13</v>
      </c>
      <c r="D43" s="103">
        <v>11</v>
      </c>
      <c r="E43" s="103">
        <v>17</v>
      </c>
      <c r="F43" s="93">
        <f t="shared" si="5"/>
        <v>28</v>
      </c>
      <c r="G43" s="47" t="s">
        <v>4</v>
      </c>
      <c r="H43" s="68">
        <f>F43-'８月'!F43</f>
        <v>19</v>
      </c>
      <c r="I43" s="48" t="s">
        <v>5</v>
      </c>
      <c r="J43" s="34" t="str">
        <f t="shared" si="4"/>
        <v>↑</v>
      </c>
      <c r="L43" s="203"/>
      <c r="M43" s="183">
        <f>M42+N42</f>
        <v>2096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20874</v>
      </c>
      <c r="U43" s="99">
        <v>20321</v>
      </c>
      <c r="V43" s="100">
        <v>15601</v>
      </c>
      <c r="W43" s="98">
        <v>680</v>
      </c>
      <c r="X43" s="99">
        <v>617</v>
      </c>
      <c r="Y43" s="100">
        <v>951</v>
      </c>
      <c r="Z43" s="98">
        <f>Z7+Z9+Z11+Z13+Z15+Z17+Z19+Z21+Z23+Z25+Z27+Z29+Z31+Z33+Z35+Z37+Z39+Z41</f>
        <v>21554</v>
      </c>
      <c r="AA43" s="99">
        <f>AA7+AA9+AA11+AA13+AA15+AA17+AA19+AA21+AA23+AA25+AA27+AA29+AA31+AA33+AA35+AA37+AA39+AA41</f>
        <v>20938</v>
      </c>
      <c r="AB43" s="143">
        <v>16409</v>
      </c>
    </row>
    <row r="44" spans="2:28" ht="15" customHeight="1" thickBot="1">
      <c r="B44" s="13" t="s">
        <v>12</v>
      </c>
      <c r="C44" s="103">
        <v>6</v>
      </c>
      <c r="D44" s="103">
        <v>8</v>
      </c>
      <c r="E44" s="103">
        <v>3</v>
      </c>
      <c r="F44" s="93">
        <f t="shared" si="5"/>
        <v>11</v>
      </c>
      <c r="G44" s="47" t="s">
        <v>4</v>
      </c>
      <c r="H44" s="68">
        <f>F44-'８月'!F44</f>
        <v>-5</v>
      </c>
      <c r="I44" s="48" t="s">
        <v>5</v>
      </c>
      <c r="J44" s="34" t="str">
        <f t="shared" si="4"/>
        <v>↓</v>
      </c>
      <c r="L44" s="202" t="s">
        <v>131</v>
      </c>
      <c r="M44" s="105">
        <v>339</v>
      </c>
      <c r="N44" s="107">
        <v>340</v>
      </c>
      <c r="O44" s="58"/>
      <c r="P44" s="108">
        <v>247</v>
      </c>
      <c r="Q44" s="56"/>
      <c r="S44" s="178"/>
      <c r="T44" s="179">
        <f>T43+U43</f>
        <v>41195</v>
      </c>
      <c r="U44" s="180"/>
      <c r="V44" s="101"/>
      <c r="W44" s="179">
        <f>W43+X43</f>
        <v>1297</v>
      </c>
      <c r="X44" s="180"/>
      <c r="Y44" s="101"/>
      <c r="Z44" s="179">
        <f>SUM(Z43:AA43)</f>
        <v>42492</v>
      </c>
      <c r="AA44" s="180"/>
      <c r="AB44" s="144"/>
    </row>
    <row r="45" spans="2:17" ht="15" customHeight="1">
      <c r="B45" s="13" t="s">
        <v>13</v>
      </c>
      <c r="C45" s="103">
        <v>2</v>
      </c>
      <c r="D45" s="103">
        <v>1</v>
      </c>
      <c r="E45" s="103">
        <v>0</v>
      </c>
      <c r="F45" s="93">
        <f t="shared" si="5"/>
        <v>1</v>
      </c>
      <c r="G45" s="47" t="s">
        <v>4</v>
      </c>
      <c r="H45" s="68">
        <f>F45-'８月'!F45</f>
        <v>0</v>
      </c>
      <c r="I45" s="48" t="s">
        <v>5</v>
      </c>
      <c r="J45" s="34">
        <f t="shared" si="4"/>
      </c>
      <c r="L45" s="203"/>
      <c r="M45" s="183">
        <f>M44+N44</f>
        <v>679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4</v>
      </c>
      <c r="E46" s="104">
        <v>2</v>
      </c>
      <c r="F46" s="95">
        <f>SUM(D46:E46)</f>
        <v>6</v>
      </c>
      <c r="G46" s="57" t="s">
        <v>4</v>
      </c>
      <c r="H46" s="71">
        <f>F46-'８月'!F46</f>
        <v>4</v>
      </c>
      <c r="I46" s="51" t="s">
        <v>5</v>
      </c>
      <c r="J46" s="34" t="str">
        <f t="shared" si="4"/>
        <v>↑</v>
      </c>
      <c r="L46" s="202" t="s">
        <v>132</v>
      </c>
      <c r="M46" s="105">
        <v>187</v>
      </c>
      <c r="N46" s="107">
        <v>194</v>
      </c>
      <c r="O46" s="58"/>
      <c r="P46" s="110">
        <v>129</v>
      </c>
      <c r="Q46" s="56"/>
      <c r="T46" s="222" t="s">
        <v>253</v>
      </c>
      <c r="U46" s="222"/>
      <c r="V46" s="222"/>
      <c r="W46" s="222"/>
      <c r="X46" s="222"/>
      <c r="Y46" s="222"/>
      <c r="Z46" s="222"/>
      <c r="AA46" s="222"/>
    </row>
    <row r="47" spans="2:27" ht="15" customHeight="1" thickBot="1">
      <c r="B47" s="15" t="s">
        <v>15</v>
      </c>
      <c r="C47" s="96">
        <v>3</v>
      </c>
      <c r="D47" s="96">
        <v>0</v>
      </c>
      <c r="E47" s="96">
        <v>12</v>
      </c>
      <c r="F47" s="97">
        <f t="shared" si="5"/>
        <v>12</v>
      </c>
      <c r="G47" s="61" t="s">
        <v>4</v>
      </c>
      <c r="H47" s="72">
        <f>F47-'８月'!F47</f>
        <v>20</v>
      </c>
      <c r="I47" s="60" t="s">
        <v>5</v>
      </c>
      <c r="J47" s="34" t="str">
        <f t="shared" si="4"/>
        <v>↑</v>
      </c>
      <c r="L47" s="203"/>
      <c r="M47" s="183">
        <f>M46+N46</f>
        <v>381</v>
      </c>
      <c r="N47" s="184"/>
      <c r="O47" s="31" t="s">
        <v>4</v>
      </c>
      <c r="P47" s="109"/>
      <c r="Q47" s="50" t="s">
        <v>5</v>
      </c>
      <c r="T47" s="222"/>
      <c r="U47" s="222"/>
      <c r="V47" s="222"/>
      <c r="W47" s="222"/>
      <c r="X47" s="222"/>
      <c r="Y47" s="222"/>
      <c r="Z47" s="222"/>
      <c r="AA47" s="222"/>
    </row>
    <row r="48" spans="12:27" ht="15" customHeight="1">
      <c r="L48" s="202" t="s">
        <v>133</v>
      </c>
      <c r="M48" s="105">
        <v>112</v>
      </c>
      <c r="N48" s="107">
        <v>94</v>
      </c>
      <c r="O48" s="58"/>
      <c r="P48" s="110">
        <v>61</v>
      </c>
      <c r="Q48" s="56"/>
      <c r="T48" s="222"/>
      <c r="U48" s="222"/>
      <c r="V48" s="222"/>
      <c r="W48" s="222"/>
      <c r="X48" s="222"/>
      <c r="Y48" s="222"/>
      <c r="Z48" s="222"/>
      <c r="AA48" s="222"/>
    </row>
    <row r="49" spans="12:27" ht="15" customHeight="1">
      <c r="L49" s="203"/>
      <c r="M49" s="183">
        <f>M48+N48</f>
        <v>206</v>
      </c>
      <c r="N49" s="184"/>
      <c r="O49" s="31" t="s">
        <v>4</v>
      </c>
      <c r="P49" s="109"/>
      <c r="Q49" s="50" t="s">
        <v>5</v>
      </c>
      <c r="T49" s="222"/>
      <c r="U49" s="222"/>
      <c r="V49" s="222"/>
      <c r="W49" s="222"/>
      <c r="X49" s="222"/>
      <c r="Y49" s="222"/>
      <c r="Z49" s="222"/>
      <c r="AA49" s="222"/>
    </row>
    <row r="50" spans="12:17" ht="15" customHeight="1">
      <c r="L50" s="202" t="s">
        <v>135</v>
      </c>
      <c r="M50" s="105">
        <v>402</v>
      </c>
      <c r="N50" s="107">
        <v>372</v>
      </c>
      <c r="O50" s="58"/>
      <c r="P50" s="110">
        <v>222</v>
      </c>
      <c r="Q50" s="56"/>
    </row>
    <row r="51" spans="12:17" ht="15" customHeight="1">
      <c r="L51" s="203"/>
      <c r="M51" s="183">
        <f>M50+N50</f>
        <v>774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21554</v>
      </c>
      <c r="N52" s="99">
        <v>20938</v>
      </c>
      <c r="O52" s="58"/>
      <c r="P52" s="147">
        <v>16409</v>
      </c>
      <c r="Q52" s="56"/>
    </row>
    <row r="53" spans="12:17" ht="15" customHeight="1" thickBot="1">
      <c r="L53" s="207"/>
      <c r="M53" s="179">
        <f>M52+N52</f>
        <v>42492</v>
      </c>
      <c r="N53" s="180"/>
      <c r="O53" s="62" t="s">
        <v>4</v>
      </c>
      <c r="P53" s="101"/>
      <c r="Q53" s="42" t="s">
        <v>5</v>
      </c>
    </row>
  </sheetData>
  <sheetProtection/>
  <mergeCells count="145"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31">
      <selection activeCell="AB43" sqref="AB4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"令和２年１０月１日の人口"</f>
        <v>令和２年１０月１日の人口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11">
        <v>42497</v>
      </c>
      <c r="E3" s="205"/>
      <c r="F3" s="206"/>
      <c r="G3" s="45" t="s">
        <v>4</v>
      </c>
      <c r="H3" s="66">
        <f>D3-'９月'!D3</f>
        <v>5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9">
        <v>21565</v>
      </c>
      <c r="E4" s="195"/>
      <c r="F4" s="196"/>
      <c r="G4" s="47" t="s">
        <v>4</v>
      </c>
      <c r="H4" s="67">
        <f>D4-'９月'!D4</f>
        <v>11</v>
      </c>
      <c r="I4" s="48" t="s">
        <v>5</v>
      </c>
      <c r="J4" s="34" t="str">
        <f>IF(H4=0,"",IF(H4&gt;0,"↑","↓"))</f>
        <v>↑</v>
      </c>
      <c r="L4" s="200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85" t="s">
        <v>244</v>
      </c>
      <c r="U4" s="186"/>
      <c r="V4" s="186"/>
      <c r="W4" s="185" t="s">
        <v>157</v>
      </c>
      <c r="X4" s="186"/>
      <c r="Y4" s="187"/>
      <c r="Z4" s="186" t="s">
        <v>158</v>
      </c>
      <c r="AA4" s="186"/>
      <c r="AB4" s="188"/>
    </row>
    <row r="5" spans="2:28" ht="15" customHeight="1">
      <c r="B5" s="112" t="s">
        <v>2</v>
      </c>
      <c r="C5" s="113"/>
      <c r="D5" s="209">
        <v>20932</v>
      </c>
      <c r="E5" s="195"/>
      <c r="F5" s="196"/>
      <c r="G5" s="49" t="s">
        <v>4</v>
      </c>
      <c r="H5" s="69">
        <f>D5-'９月'!D5</f>
        <v>-6</v>
      </c>
      <c r="I5" s="50" t="s">
        <v>5</v>
      </c>
      <c r="J5" s="34" t="str">
        <f>IF(H5=0,"",IF(H5&gt;0,"↑","↓"))</f>
        <v>↓</v>
      </c>
      <c r="L5" s="201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89" t="s">
        <v>251</v>
      </c>
      <c r="W5" s="89" t="s">
        <v>110</v>
      </c>
      <c r="X5" s="90"/>
      <c r="Y5" s="189" t="s">
        <v>249</v>
      </c>
      <c r="Z5" s="89" t="s">
        <v>110</v>
      </c>
      <c r="AA5" s="90"/>
      <c r="AB5" s="192" t="s">
        <v>111</v>
      </c>
    </row>
    <row r="6" spans="2:28" ht="15" customHeight="1" thickBot="1">
      <c r="B6" s="114" t="s">
        <v>3</v>
      </c>
      <c r="C6" s="115"/>
      <c r="D6" s="210">
        <v>16412</v>
      </c>
      <c r="E6" s="198"/>
      <c r="F6" s="199"/>
      <c r="G6" s="53" t="s">
        <v>4</v>
      </c>
      <c r="H6" s="70">
        <f>D6-'９月'!D6</f>
        <v>3</v>
      </c>
      <c r="I6" s="54" t="s">
        <v>5</v>
      </c>
      <c r="J6" s="34" t="str">
        <f>IF(H6=0,"",IF(H6&gt;0,"↑","↓"))</f>
        <v>↑</v>
      </c>
      <c r="L6" s="202" t="s">
        <v>112</v>
      </c>
      <c r="M6" s="105">
        <v>140</v>
      </c>
      <c r="N6" s="106">
        <v>134</v>
      </c>
      <c r="O6" s="30"/>
      <c r="P6" s="108">
        <v>86</v>
      </c>
      <c r="Q6" s="56"/>
      <c r="S6" s="139"/>
      <c r="T6" s="29" t="s">
        <v>107</v>
      </c>
      <c r="U6" s="28" t="s">
        <v>108</v>
      </c>
      <c r="V6" s="190"/>
      <c r="W6" s="29" t="s">
        <v>107</v>
      </c>
      <c r="X6" s="28" t="s">
        <v>108</v>
      </c>
      <c r="Y6" s="191"/>
      <c r="Z6" s="29" t="s">
        <v>107</v>
      </c>
      <c r="AA6" s="28" t="s">
        <v>108</v>
      </c>
      <c r="AB6" s="193"/>
    </row>
    <row r="7" spans="6:28" ht="15" customHeight="1">
      <c r="F7" s="91"/>
      <c r="H7" s="64"/>
      <c r="L7" s="203"/>
      <c r="M7" s="183">
        <f>M6+N6</f>
        <v>274</v>
      </c>
      <c r="N7" s="184"/>
      <c r="O7" s="31" t="s">
        <v>4</v>
      </c>
      <c r="P7" s="109"/>
      <c r="Q7" s="50" t="s">
        <v>5</v>
      </c>
      <c r="S7" s="177" t="s">
        <v>112</v>
      </c>
      <c r="T7" s="105">
        <v>140</v>
      </c>
      <c r="U7" s="106">
        <v>133</v>
      </c>
      <c r="V7" s="108">
        <v>86</v>
      </c>
      <c r="W7" s="105">
        <v>0</v>
      </c>
      <c r="X7" s="106">
        <v>1</v>
      </c>
      <c r="Y7" s="110">
        <v>1</v>
      </c>
      <c r="Z7" s="105">
        <f>T7+W7</f>
        <v>140</v>
      </c>
      <c r="AA7" s="106">
        <f>U7+X7</f>
        <v>134</v>
      </c>
      <c r="AB7" s="140">
        <v>86</v>
      </c>
    </row>
    <row r="8" spans="2:30" ht="15" customHeight="1" thickBot="1">
      <c r="B8" s="117" t="s">
        <v>244</v>
      </c>
      <c r="C8" s="65"/>
      <c r="D8" s="65"/>
      <c r="E8" s="65"/>
      <c r="F8" s="91"/>
      <c r="G8" s="75" t="s">
        <v>6</v>
      </c>
      <c r="H8" s="76"/>
      <c r="I8" s="75"/>
      <c r="L8" s="202" t="s">
        <v>113</v>
      </c>
      <c r="M8" s="105">
        <v>171</v>
      </c>
      <c r="N8" s="107">
        <v>167</v>
      </c>
      <c r="O8" s="58"/>
      <c r="P8" s="110">
        <v>116</v>
      </c>
      <c r="Q8" s="56"/>
      <c r="S8" s="182"/>
      <c r="T8" s="183">
        <f>T7+U7</f>
        <v>273</v>
      </c>
      <c r="U8" s="184"/>
      <c r="V8" s="109"/>
      <c r="W8" s="183">
        <f>W7+X7</f>
        <v>1</v>
      </c>
      <c r="X8" s="184"/>
      <c r="Y8" s="109"/>
      <c r="Z8" s="183">
        <f>SUM(Z7:AA7)</f>
        <v>274</v>
      </c>
      <c r="AA8" s="184"/>
      <c r="AB8" s="141"/>
      <c r="AD8" s="102"/>
    </row>
    <row r="9" spans="2:28" ht="15" customHeight="1">
      <c r="B9" s="81" t="s">
        <v>0</v>
      </c>
      <c r="C9" s="111"/>
      <c r="D9" s="211">
        <v>41201</v>
      </c>
      <c r="E9" s="205"/>
      <c r="F9" s="206"/>
      <c r="G9" s="45" t="s">
        <v>4</v>
      </c>
      <c r="H9" s="66">
        <f>D9-'９月'!D9</f>
        <v>6</v>
      </c>
      <c r="I9" s="46" t="s">
        <v>5</v>
      </c>
      <c r="J9" s="34" t="str">
        <f>IF(H9=0,"",IF(H9&gt;0,"↑","↓"))</f>
        <v>↑</v>
      </c>
      <c r="L9" s="203"/>
      <c r="M9" s="183">
        <f>M8+N8</f>
        <v>338</v>
      </c>
      <c r="N9" s="184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167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167</v>
      </c>
      <c r="AB9" s="142">
        <v>116</v>
      </c>
    </row>
    <row r="10" spans="2:28" ht="15" customHeight="1">
      <c r="B10" s="112" t="s">
        <v>1</v>
      </c>
      <c r="C10" s="113"/>
      <c r="D10" s="209">
        <v>20885</v>
      </c>
      <c r="E10" s="195"/>
      <c r="F10" s="196"/>
      <c r="G10" s="47" t="s">
        <v>4</v>
      </c>
      <c r="H10" s="67">
        <f>D10-'９月'!D10</f>
        <v>11</v>
      </c>
      <c r="I10" s="48" t="s">
        <v>5</v>
      </c>
      <c r="J10" s="34" t="str">
        <f>IF(H10=0,"",IF(H10&gt;0,"↑","↓"))</f>
        <v>↑</v>
      </c>
      <c r="L10" s="202" t="s">
        <v>114</v>
      </c>
      <c r="M10" s="105">
        <v>1553</v>
      </c>
      <c r="N10" s="107">
        <v>1532</v>
      </c>
      <c r="O10" s="58"/>
      <c r="P10" s="110">
        <v>1156</v>
      </c>
      <c r="Q10" s="56"/>
      <c r="S10" s="182"/>
      <c r="T10" s="183">
        <f>T9+U9</f>
        <v>338</v>
      </c>
      <c r="U10" s="184"/>
      <c r="V10" s="109"/>
      <c r="W10" s="183">
        <f>W9+X9</f>
        <v>0</v>
      </c>
      <c r="X10" s="184"/>
      <c r="Y10" s="109"/>
      <c r="Z10" s="183">
        <f>SUM(Z9:AA9)</f>
        <v>338</v>
      </c>
      <c r="AA10" s="184"/>
      <c r="AB10" s="141"/>
    </row>
    <row r="11" spans="2:28" ht="15" customHeight="1">
      <c r="B11" s="112" t="s">
        <v>2</v>
      </c>
      <c r="C11" s="113"/>
      <c r="D11" s="209">
        <v>20316</v>
      </c>
      <c r="E11" s="195"/>
      <c r="F11" s="196"/>
      <c r="G11" s="47" t="s">
        <v>4</v>
      </c>
      <c r="H11" s="69">
        <f>D11-'９月'!D11</f>
        <v>-5</v>
      </c>
      <c r="I11" s="48" t="s">
        <v>5</v>
      </c>
      <c r="J11" s="34" t="str">
        <f>IF(H11=0,"",IF(H11&gt;0,"↑","↓"))</f>
        <v>↓</v>
      </c>
      <c r="L11" s="203"/>
      <c r="M11" s="183">
        <f>M10+N10</f>
        <v>3085</v>
      </c>
      <c r="N11" s="184"/>
      <c r="O11" s="31" t="s">
        <v>4</v>
      </c>
      <c r="P11" s="109"/>
      <c r="Q11" s="50" t="s">
        <v>5</v>
      </c>
      <c r="S11" s="177" t="s">
        <v>114</v>
      </c>
      <c r="T11" s="105">
        <v>1541</v>
      </c>
      <c r="U11" s="107">
        <v>1518</v>
      </c>
      <c r="V11" s="110">
        <v>1143</v>
      </c>
      <c r="W11" s="105">
        <v>12</v>
      </c>
      <c r="X11" s="107">
        <v>14</v>
      </c>
      <c r="Y11" s="110">
        <v>21</v>
      </c>
      <c r="Z11" s="105">
        <f>T11+W11</f>
        <v>1553</v>
      </c>
      <c r="AA11" s="107">
        <f>U11+X11</f>
        <v>1532</v>
      </c>
      <c r="AB11" s="142">
        <v>1156</v>
      </c>
    </row>
    <row r="12" spans="2:28" ht="15" customHeight="1" thickBot="1">
      <c r="B12" s="114" t="s">
        <v>3</v>
      </c>
      <c r="C12" s="115"/>
      <c r="D12" s="210">
        <v>15580</v>
      </c>
      <c r="E12" s="198"/>
      <c r="F12" s="199"/>
      <c r="G12" s="53" t="s">
        <v>4</v>
      </c>
      <c r="H12" s="70">
        <f>D12-'９月'!D12</f>
        <v>6</v>
      </c>
      <c r="I12" s="54" t="s">
        <v>5</v>
      </c>
      <c r="J12" s="34" t="str">
        <f>IF(H12=0,"",IF(H12&gt;0,"↑","↓"))</f>
        <v>↑</v>
      </c>
      <c r="L12" s="202" t="s">
        <v>115</v>
      </c>
      <c r="M12" s="105">
        <v>2450</v>
      </c>
      <c r="N12" s="107">
        <v>2367</v>
      </c>
      <c r="O12" s="58"/>
      <c r="P12" s="110">
        <v>1770</v>
      </c>
      <c r="Q12" s="56"/>
      <c r="S12" s="182"/>
      <c r="T12" s="183">
        <f>T11+U11</f>
        <v>3059</v>
      </c>
      <c r="U12" s="184"/>
      <c r="V12" s="109"/>
      <c r="W12" s="183">
        <f>W11+X11</f>
        <v>26</v>
      </c>
      <c r="X12" s="184"/>
      <c r="Y12" s="109"/>
      <c r="Z12" s="183">
        <f>SUM(Z11:AA11)</f>
        <v>3085</v>
      </c>
      <c r="AA12" s="184"/>
      <c r="AB12" s="141"/>
    </row>
    <row r="13" spans="6:28" ht="15" customHeight="1">
      <c r="F13" s="91"/>
      <c r="H13" s="64"/>
      <c r="J13" s="34">
        <f>IF(H13=0,"",IF(H13&gt;0,"↑","↓"))</f>
      </c>
      <c r="L13" s="203"/>
      <c r="M13" s="183">
        <f>M12+N12</f>
        <v>4817</v>
      </c>
      <c r="N13" s="184"/>
      <c r="O13" s="31" t="s">
        <v>4</v>
      </c>
      <c r="P13" s="109"/>
      <c r="Q13" s="50" t="s">
        <v>5</v>
      </c>
      <c r="S13" s="177" t="s">
        <v>115</v>
      </c>
      <c r="T13" s="105">
        <v>2438</v>
      </c>
      <c r="U13" s="107">
        <v>2346</v>
      </c>
      <c r="V13" s="110">
        <v>1754</v>
      </c>
      <c r="W13" s="105">
        <v>32</v>
      </c>
      <c r="X13" s="107">
        <v>39</v>
      </c>
      <c r="Y13" s="110">
        <v>52</v>
      </c>
      <c r="Z13" s="105">
        <f>T13+W13</f>
        <v>2470</v>
      </c>
      <c r="AA13" s="107">
        <f>U13+X13</f>
        <v>2385</v>
      </c>
      <c r="AB13" s="142">
        <v>1788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202" t="s">
        <v>116</v>
      </c>
      <c r="M14" s="105">
        <v>716</v>
      </c>
      <c r="N14" s="107">
        <v>731</v>
      </c>
      <c r="O14" s="58"/>
      <c r="P14" s="110">
        <v>569</v>
      </c>
      <c r="Q14" s="56"/>
      <c r="S14" s="182"/>
      <c r="T14" s="183">
        <f>T13+U13</f>
        <v>4784</v>
      </c>
      <c r="U14" s="184"/>
      <c r="V14" s="109"/>
      <c r="W14" s="183">
        <f>W13+X13</f>
        <v>71</v>
      </c>
      <c r="X14" s="184"/>
      <c r="Y14" s="109"/>
      <c r="Z14" s="183">
        <f>SUM(Z13:AA13)</f>
        <v>4855</v>
      </c>
      <c r="AA14" s="184"/>
      <c r="AB14" s="141"/>
    </row>
    <row r="15" spans="2:28" ht="15" customHeight="1">
      <c r="B15" s="81" t="s">
        <v>0</v>
      </c>
      <c r="C15" s="111"/>
      <c r="D15" s="211">
        <v>1296</v>
      </c>
      <c r="E15" s="205"/>
      <c r="F15" s="206"/>
      <c r="G15" s="45" t="s">
        <v>4</v>
      </c>
      <c r="H15" s="66">
        <f>D15-'９月'!D15</f>
        <v>-1</v>
      </c>
      <c r="I15" s="46" t="s">
        <v>5</v>
      </c>
      <c r="J15" s="34" t="str">
        <f>IF(H15=0,"",IF(H15&gt;0,"↑","↓"))</f>
        <v>↓</v>
      </c>
      <c r="L15" s="203"/>
      <c r="M15" s="183">
        <f>M14+N14</f>
        <v>1447</v>
      </c>
      <c r="N15" s="184"/>
      <c r="O15" s="31" t="s">
        <v>4</v>
      </c>
      <c r="P15" s="109"/>
      <c r="Q15" s="50" t="s">
        <v>5</v>
      </c>
      <c r="S15" s="177" t="s">
        <v>116</v>
      </c>
      <c r="T15" s="105">
        <v>453</v>
      </c>
      <c r="U15" s="107">
        <v>460</v>
      </c>
      <c r="V15" s="110">
        <v>356</v>
      </c>
      <c r="W15" s="105">
        <v>4</v>
      </c>
      <c r="X15" s="107">
        <v>4</v>
      </c>
      <c r="Y15" s="110">
        <v>5</v>
      </c>
      <c r="Z15" s="105">
        <f>T15+W15</f>
        <v>457</v>
      </c>
      <c r="AA15" s="107">
        <f>U15+X15</f>
        <v>464</v>
      </c>
      <c r="AB15" s="142">
        <v>358</v>
      </c>
    </row>
    <row r="16" spans="2:28" ht="15" customHeight="1">
      <c r="B16" s="112" t="s">
        <v>1</v>
      </c>
      <c r="C16" s="113"/>
      <c r="D16" s="209">
        <v>680</v>
      </c>
      <c r="E16" s="195"/>
      <c r="F16" s="196"/>
      <c r="G16" s="47" t="s">
        <v>4</v>
      </c>
      <c r="H16" s="67">
        <f>D16-'９月'!D16</f>
        <v>0</v>
      </c>
      <c r="I16" s="48" t="s">
        <v>5</v>
      </c>
      <c r="J16" s="34">
        <f>IF(H16=0,"",IF(H16&gt;0,"↑","↓"))</f>
      </c>
      <c r="L16" s="202" t="s">
        <v>117</v>
      </c>
      <c r="M16" s="105">
        <v>2782</v>
      </c>
      <c r="N16" s="107">
        <v>2698</v>
      </c>
      <c r="O16" s="58"/>
      <c r="P16" s="110">
        <v>2153</v>
      </c>
      <c r="Q16" s="56"/>
      <c r="S16" s="182"/>
      <c r="T16" s="183">
        <f>T15+U15</f>
        <v>913</v>
      </c>
      <c r="U16" s="184"/>
      <c r="V16" s="109"/>
      <c r="W16" s="183">
        <f>W15+X15</f>
        <v>8</v>
      </c>
      <c r="X16" s="184"/>
      <c r="Y16" s="109"/>
      <c r="Z16" s="183">
        <f>SUM(Z15:AA15)</f>
        <v>921</v>
      </c>
      <c r="AA16" s="184"/>
      <c r="AB16" s="141"/>
    </row>
    <row r="17" spans="2:28" ht="15" customHeight="1">
      <c r="B17" s="112" t="s">
        <v>2</v>
      </c>
      <c r="C17" s="113"/>
      <c r="D17" s="209">
        <v>616</v>
      </c>
      <c r="E17" s="195"/>
      <c r="F17" s="196"/>
      <c r="G17" s="47" t="s">
        <v>4</v>
      </c>
      <c r="H17" s="69">
        <f>D17-'９月'!D17</f>
        <v>-1</v>
      </c>
      <c r="I17" s="48" t="s">
        <v>5</v>
      </c>
      <c r="J17" s="34" t="str">
        <f>IF(H17=0,"",IF(H17&gt;0,"↑","↓"))</f>
        <v>↓</v>
      </c>
      <c r="L17" s="203"/>
      <c r="M17" s="183">
        <f>M16+N16</f>
        <v>5480</v>
      </c>
      <c r="N17" s="184"/>
      <c r="O17" s="31" t="s">
        <v>4</v>
      </c>
      <c r="P17" s="109"/>
      <c r="Q17" s="50" t="s">
        <v>5</v>
      </c>
      <c r="S17" s="177" t="s">
        <v>259</v>
      </c>
      <c r="T17" s="105">
        <v>1740</v>
      </c>
      <c r="U17" s="107">
        <v>1592</v>
      </c>
      <c r="V17" s="110">
        <v>1319</v>
      </c>
      <c r="W17" s="105">
        <v>15</v>
      </c>
      <c r="X17" s="107">
        <v>31</v>
      </c>
      <c r="Y17" s="110">
        <v>33</v>
      </c>
      <c r="Z17" s="105">
        <f>T17+W17</f>
        <v>1755</v>
      </c>
      <c r="AA17" s="107">
        <f>U17+X17</f>
        <v>1623</v>
      </c>
      <c r="AB17" s="142">
        <v>1336</v>
      </c>
    </row>
    <row r="18" spans="2:28" ht="15" customHeight="1" thickBot="1">
      <c r="B18" s="114" t="s">
        <v>3</v>
      </c>
      <c r="C18" s="115"/>
      <c r="D18" s="210">
        <v>832</v>
      </c>
      <c r="E18" s="198"/>
      <c r="F18" s="199"/>
      <c r="G18" s="53" t="s">
        <v>4</v>
      </c>
      <c r="H18" s="70">
        <f>D18-'９月'!D18</f>
        <v>-3</v>
      </c>
      <c r="I18" s="54" t="s">
        <v>5</v>
      </c>
      <c r="J18" s="34" t="str">
        <f>IF(H18=0,"",IF(H18&gt;0,"↑","↓"))</f>
        <v>↓</v>
      </c>
      <c r="L18" s="202" t="s">
        <v>118</v>
      </c>
      <c r="M18" s="105">
        <v>3046</v>
      </c>
      <c r="N18" s="107">
        <v>2890</v>
      </c>
      <c r="O18" s="58"/>
      <c r="P18" s="110">
        <v>2415</v>
      </c>
      <c r="Q18" s="56"/>
      <c r="S18" s="182"/>
      <c r="T18" s="183">
        <f>T17+U17</f>
        <v>3332</v>
      </c>
      <c r="U18" s="184"/>
      <c r="V18" s="109"/>
      <c r="W18" s="183">
        <f>W17+X17</f>
        <v>46</v>
      </c>
      <c r="X18" s="184"/>
      <c r="Y18" s="109"/>
      <c r="Z18" s="183">
        <f>SUM(Z17:AA17)</f>
        <v>3378</v>
      </c>
      <c r="AA18" s="184"/>
      <c r="AB18" s="141"/>
    </row>
    <row r="19" spans="12:28" ht="15" customHeight="1">
      <c r="L19" s="203"/>
      <c r="M19" s="183">
        <f>M18+N18</f>
        <v>5936</v>
      </c>
      <c r="N19" s="184"/>
      <c r="O19" s="31" t="s">
        <v>4</v>
      </c>
      <c r="P19" s="109"/>
      <c r="Q19" s="50" t="s">
        <v>5</v>
      </c>
      <c r="S19" s="177" t="s">
        <v>260</v>
      </c>
      <c r="T19" s="105">
        <v>4838</v>
      </c>
      <c r="U19" s="107">
        <v>4716</v>
      </c>
      <c r="V19" s="110">
        <v>3701</v>
      </c>
      <c r="W19" s="105">
        <v>167</v>
      </c>
      <c r="X19" s="107">
        <v>135</v>
      </c>
      <c r="Y19" s="110">
        <v>205</v>
      </c>
      <c r="Z19" s="105">
        <f>T19+W19</f>
        <v>5005</v>
      </c>
      <c r="AA19" s="107">
        <f>U19+X19</f>
        <v>4851</v>
      </c>
      <c r="AB19" s="142">
        <v>3877</v>
      </c>
    </row>
    <row r="20" spans="2:28" ht="15" customHeight="1">
      <c r="B20" s="85" t="s">
        <v>7</v>
      </c>
      <c r="C20" s="44"/>
      <c r="H20" s="63"/>
      <c r="L20" s="202" t="s">
        <v>119</v>
      </c>
      <c r="M20" s="105">
        <v>76</v>
      </c>
      <c r="N20" s="107">
        <v>85</v>
      </c>
      <c r="O20" s="58"/>
      <c r="P20" s="110">
        <v>53</v>
      </c>
      <c r="Q20" s="56"/>
      <c r="S20" s="182"/>
      <c r="T20" s="183">
        <f>T19+U19</f>
        <v>9554</v>
      </c>
      <c r="U20" s="184"/>
      <c r="V20" s="109"/>
      <c r="W20" s="183">
        <f>W19+X19</f>
        <v>302</v>
      </c>
      <c r="X20" s="184"/>
      <c r="Y20" s="109"/>
      <c r="Z20" s="183">
        <f>SUM(Z19:AA19)</f>
        <v>9856</v>
      </c>
      <c r="AA20" s="184"/>
      <c r="AB20" s="141"/>
    </row>
    <row r="21" spans="3:28" ht="15" customHeight="1" thickBot="1">
      <c r="C21" s="44"/>
      <c r="H21" s="63"/>
      <c r="L21" s="203"/>
      <c r="M21" s="183">
        <f>M20+N20</f>
        <v>161</v>
      </c>
      <c r="N21" s="184"/>
      <c r="O21" s="31" t="s">
        <v>4</v>
      </c>
      <c r="P21" s="109"/>
      <c r="Q21" s="50" t="s">
        <v>5</v>
      </c>
      <c r="S21" s="177" t="s">
        <v>120</v>
      </c>
      <c r="T21" s="105">
        <v>1432</v>
      </c>
      <c r="U21" s="107">
        <v>1350</v>
      </c>
      <c r="V21" s="110">
        <v>1058</v>
      </c>
      <c r="W21" s="105">
        <v>58</v>
      </c>
      <c r="X21" s="107">
        <v>58</v>
      </c>
      <c r="Y21" s="110">
        <v>82</v>
      </c>
      <c r="Z21" s="105">
        <f>T21+W21</f>
        <v>1490</v>
      </c>
      <c r="AA21" s="107">
        <f>U21+X21</f>
        <v>1408</v>
      </c>
      <c r="AB21" s="142">
        <v>1128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108</v>
      </c>
      <c r="F22" s="12" t="s">
        <v>19</v>
      </c>
      <c r="G22" s="77" t="s">
        <v>6</v>
      </c>
      <c r="H22" s="80"/>
      <c r="I22" s="79"/>
      <c r="L22" s="202" t="s">
        <v>120</v>
      </c>
      <c r="M22" s="105">
        <v>1483</v>
      </c>
      <c r="N22" s="107">
        <v>1405</v>
      </c>
      <c r="O22" s="58"/>
      <c r="P22" s="110">
        <v>1124</v>
      </c>
      <c r="Q22" s="56"/>
      <c r="S22" s="182"/>
      <c r="T22" s="183">
        <f>T21+U21</f>
        <v>2782</v>
      </c>
      <c r="U22" s="184"/>
      <c r="V22" s="109"/>
      <c r="W22" s="183">
        <f>W21+X21</f>
        <v>116</v>
      </c>
      <c r="X22" s="184"/>
      <c r="Y22" s="109"/>
      <c r="Z22" s="183">
        <f>SUM(Z21:AA21)</f>
        <v>2898</v>
      </c>
      <c r="AA22" s="184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20</v>
      </c>
      <c r="E23" s="92">
        <f>E32+E41</f>
        <v>19</v>
      </c>
      <c r="F23" s="93">
        <f>SUM(D23:E23)</f>
        <v>39</v>
      </c>
      <c r="G23" s="47" t="s">
        <v>4</v>
      </c>
      <c r="H23" s="68">
        <f>F23-'９月'!F23</f>
        <v>5</v>
      </c>
      <c r="I23" s="48" t="s">
        <v>5</v>
      </c>
      <c r="J23" s="34" t="str">
        <f aca="true" t="shared" si="0" ref="J23:J29">IF(H23=0,"",IF(H23&gt;0,"↑","↓"))</f>
        <v>↑</v>
      </c>
      <c r="L23" s="203"/>
      <c r="M23" s="183">
        <f>M22+N22</f>
        <v>2888</v>
      </c>
      <c r="N23" s="184"/>
      <c r="O23" s="31" t="s">
        <v>4</v>
      </c>
      <c r="P23" s="109"/>
      <c r="Q23" s="50" t="s">
        <v>5</v>
      </c>
      <c r="S23" s="177" t="s">
        <v>121</v>
      </c>
      <c r="T23" s="105">
        <v>450</v>
      </c>
      <c r="U23" s="107">
        <v>433</v>
      </c>
      <c r="V23" s="110">
        <v>291</v>
      </c>
      <c r="W23" s="105">
        <v>1</v>
      </c>
      <c r="X23" s="107">
        <v>2</v>
      </c>
      <c r="Y23" s="110">
        <v>3</v>
      </c>
      <c r="Z23" s="105">
        <f>T23+W23</f>
        <v>451</v>
      </c>
      <c r="AA23" s="107">
        <f>U23+X23</f>
        <v>435</v>
      </c>
      <c r="AB23" s="142">
        <v>292</v>
      </c>
    </row>
    <row r="24" spans="2:28" ht="15" customHeight="1">
      <c r="B24" s="13" t="s">
        <v>10</v>
      </c>
      <c r="C24" s="92">
        <f aca="true" t="shared" si="1" ref="C24:E29">C33+C42</f>
        <v>9</v>
      </c>
      <c r="D24" s="92">
        <f t="shared" si="1"/>
        <v>12</v>
      </c>
      <c r="E24" s="92">
        <f>E33+E42</f>
        <v>18</v>
      </c>
      <c r="F24" s="93">
        <f aca="true" t="shared" si="2" ref="F24:F29">SUM(D24:E24)</f>
        <v>30</v>
      </c>
      <c r="G24" s="47" t="s">
        <v>4</v>
      </c>
      <c r="H24" s="68">
        <f>F24-'９月'!F24</f>
        <v>5</v>
      </c>
      <c r="I24" s="48" t="s">
        <v>5</v>
      </c>
      <c r="J24" s="34" t="str">
        <f t="shared" si="0"/>
        <v>↑</v>
      </c>
      <c r="L24" s="202" t="s">
        <v>121</v>
      </c>
      <c r="M24" s="105">
        <v>448</v>
      </c>
      <c r="N24" s="107">
        <v>433</v>
      </c>
      <c r="O24" s="58"/>
      <c r="P24" s="110">
        <v>290</v>
      </c>
      <c r="Q24" s="56"/>
      <c r="S24" s="182"/>
      <c r="T24" s="183">
        <f>T23+U23</f>
        <v>883</v>
      </c>
      <c r="U24" s="184"/>
      <c r="V24" s="109"/>
      <c r="W24" s="183">
        <f>W23+X23</f>
        <v>3</v>
      </c>
      <c r="X24" s="184"/>
      <c r="Y24" s="109"/>
      <c r="Z24" s="183">
        <f>SUM(Z23:AA23)</f>
        <v>886</v>
      </c>
      <c r="AA24" s="184"/>
      <c r="AB24" s="141"/>
    </row>
    <row r="25" spans="2:28" ht="15" customHeight="1">
      <c r="B25" s="13" t="s">
        <v>11</v>
      </c>
      <c r="C25" s="92">
        <f t="shared" si="1"/>
        <v>80</v>
      </c>
      <c r="D25" s="92">
        <f t="shared" si="1"/>
        <v>81</v>
      </c>
      <c r="E25" s="92">
        <f>E34+E43</f>
        <v>54</v>
      </c>
      <c r="F25" s="93">
        <f t="shared" si="2"/>
        <v>135</v>
      </c>
      <c r="G25" s="47" t="s">
        <v>4</v>
      </c>
      <c r="H25" s="68">
        <f>F25-'９月'!F25</f>
        <v>-22</v>
      </c>
      <c r="I25" s="48" t="s">
        <v>5</v>
      </c>
      <c r="J25" s="34" t="str">
        <f t="shared" si="0"/>
        <v>↓</v>
      </c>
      <c r="L25" s="203"/>
      <c r="M25" s="183">
        <f>M24+N24</f>
        <v>881</v>
      </c>
      <c r="N25" s="184"/>
      <c r="O25" s="31" t="s">
        <v>4</v>
      </c>
      <c r="P25" s="109"/>
      <c r="Q25" s="50" t="s">
        <v>5</v>
      </c>
      <c r="S25" s="177" t="s">
        <v>122</v>
      </c>
      <c r="T25" s="105">
        <v>1929</v>
      </c>
      <c r="U25" s="107">
        <v>1849</v>
      </c>
      <c r="V25" s="110">
        <v>1663</v>
      </c>
      <c r="W25" s="105">
        <v>179</v>
      </c>
      <c r="X25" s="107">
        <v>107</v>
      </c>
      <c r="Y25" s="110">
        <v>253</v>
      </c>
      <c r="Z25" s="105">
        <f>T25+W25</f>
        <v>2108</v>
      </c>
      <c r="AA25" s="107">
        <f>U25+X25</f>
        <v>1956</v>
      </c>
      <c r="AB25" s="142">
        <v>1899</v>
      </c>
    </row>
    <row r="26" spans="2:28" ht="15" customHeight="1">
      <c r="B26" s="13" t="s">
        <v>12</v>
      </c>
      <c r="C26" s="92">
        <f t="shared" si="1"/>
        <v>71</v>
      </c>
      <c r="D26" s="92">
        <f t="shared" si="1"/>
        <v>77</v>
      </c>
      <c r="E26" s="92">
        <f t="shared" si="1"/>
        <v>59</v>
      </c>
      <c r="F26" s="93">
        <f t="shared" si="2"/>
        <v>136</v>
      </c>
      <c r="G26" s="47" t="s">
        <v>4</v>
      </c>
      <c r="H26" s="68">
        <f>F26-'９月'!F26</f>
        <v>3</v>
      </c>
      <c r="I26" s="48" t="s">
        <v>5</v>
      </c>
      <c r="J26" s="34" t="str">
        <f t="shared" si="0"/>
        <v>↑</v>
      </c>
      <c r="L26" s="202" t="s">
        <v>122</v>
      </c>
      <c r="M26" s="105">
        <v>2007</v>
      </c>
      <c r="N26" s="107">
        <v>1831</v>
      </c>
      <c r="O26" s="58"/>
      <c r="P26" s="110">
        <v>1796</v>
      </c>
      <c r="Q26" s="56"/>
      <c r="S26" s="182"/>
      <c r="T26" s="183">
        <f>T25+U25</f>
        <v>3778</v>
      </c>
      <c r="U26" s="184"/>
      <c r="V26" s="109"/>
      <c r="W26" s="183">
        <f>W25+X25</f>
        <v>286</v>
      </c>
      <c r="X26" s="184"/>
      <c r="Y26" s="109"/>
      <c r="Z26" s="183">
        <f>SUM(Z25:AA25)</f>
        <v>4064</v>
      </c>
      <c r="AA26" s="184"/>
      <c r="AB26" s="141"/>
    </row>
    <row r="27" spans="2:28" ht="15" customHeight="1">
      <c r="B27" s="13" t="s">
        <v>13</v>
      </c>
      <c r="C27" s="92">
        <f t="shared" si="1"/>
        <v>12</v>
      </c>
      <c r="D27" s="92">
        <f t="shared" si="1"/>
        <v>0</v>
      </c>
      <c r="E27" s="92">
        <f t="shared" si="1"/>
        <v>1</v>
      </c>
      <c r="F27" s="93">
        <f t="shared" si="2"/>
        <v>1</v>
      </c>
      <c r="G27" s="47" t="s">
        <v>4</v>
      </c>
      <c r="H27" s="68">
        <f>F27-'９月'!F27</f>
        <v>-1</v>
      </c>
      <c r="I27" s="48" t="s">
        <v>5</v>
      </c>
      <c r="J27" s="34" t="str">
        <f t="shared" si="0"/>
        <v>↓</v>
      </c>
      <c r="L27" s="203"/>
      <c r="M27" s="183">
        <f>M26+N26</f>
        <v>3838</v>
      </c>
      <c r="N27" s="184"/>
      <c r="O27" s="31" t="s">
        <v>4</v>
      </c>
      <c r="P27" s="109"/>
      <c r="Q27" s="50" t="s">
        <v>5</v>
      </c>
      <c r="S27" s="177" t="s">
        <v>155</v>
      </c>
      <c r="T27" s="105">
        <v>2884</v>
      </c>
      <c r="U27" s="107">
        <v>2885</v>
      </c>
      <c r="V27" s="110">
        <v>2181</v>
      </c>
      <c r="W27" s="105">
        <v>52</v>
      </c>
      <c r="X27" s="107">
        <v>103</v>
      </c>
      <c r="Y27" s="110">
        <v>117</v>
      </c>
      <c r="Z27" s="105">
        <f>T27+W27</f>
        <v>2936</v>
      </c>
      <c r="AA27" s="107">
        <f>U27+X27</f>
        <v>2988</v>
      </c>
      <c r="AB27" s="142">
        <v>2274</v>
      </c>
    </row>
    <row r="28" spans="2:28" ht="15" customHeight="1" thickBot="1">
      <c r="B28" s="14" t="s">
        <v>14</v>
      </c>
      <c r="C28" s="94">
        <f t="shared" si="1"/>
        <v>9</v>
      </c>
      <c r="D28" s="94">
        <f t="shared" si="1"/>
        <v>1</v>
      </c>
      <c r="E28" s="94">
        <f t="shared" si="1"/>
        <v>3</v>
      </c>
      <c r="F28" s="95">
        <f t="shared" si="2"/>
        <v>4</v>
      </c>
      <c r="G28" s="57" t="s">
        <v>4</v>
      </c>
      <c r="H28" s="71">
        <f>F28-'９月'!F28</f>
        <v>-2</v>
      </c>
      <c r="I28" s="51" t="s">
        <v>5</v>
      </c>
      <c r="J28" s="34" t="str">
        <f t="shared" si="0"/>
        <v>↓</v>
      </c>
      <c r="L28" s="202" t="s">
        <v>123</v>
      </c>
      <c r="M28" s="105">
        <v>330</v>
      </c>
      <c r="N28" s="107">
        <v>314</v>
      </c>
      <c r="O28" s="58"/>
      <c r="P28" s="110">
        <v>290</v>
      </c>
      <c r="Q28" s="56"/>
      <c r="S28" s="182"/>
      <c r="T28" s="183">
        <f>T27+U27</f>
        <v>5769</v>
      </c>
      <c r="U28" s="184"/>
      <c r="V28" s="109"/>
      <c r="W28" s="183">
        <f>W27+X27</f>
        <v>155</v>
      </c>
      <c r="X28" s="184"/>
      <c r="Y28" s="109"/>
      <c r="Z28" s="183">
        <f>SUM(Z27:AA27)</f>
        <v>5924</v>
      </c>
      <c r="AA28" s="184"/>
      <c r="AB28" s="141"/>
    </row>
    <row r="29" spans="2:28" ht="15" customHeight="1" thickBot="1">
      <c r="B29" s="15" t="s">
        <v>15</v>
      </c>
      <c r="C29" s="96">
        <f t="shared" si="1"/>
        <v>3</v>
      </c>
      <c r="D29" s="96">
        <f t="shared" si="1"/>
        <v>11</v>
      </c>
      <c r="E29" s="96">
        <f t="shared" si="1"/>
        <v>-6</v>
      </c>
      <c r="F29" s="97">
        <f t="shared" si="2"/>
        <v>5</v>
      </c>
      <c r="G29" s="59" t="s">
        <v>4</v>
      </c>
      <c r="H29" s="72">
        <f>F29-'９月'!F29</f>
        <v>-24</v>
      </c>
      <c r="I29" s="60" t="s">
        <v>5</v>
      </c>
      <c r="J29" s="34" t="str">
        <f t="shared" si="0"/>
        <v>↓</v>
      </c>
      <c r="L29" s="203"/>
      <c r="M29" s="183">
        <f>M28+N28</f>
        <v>644</v>
      </c>
      <c r="N29" s="184"/>
      <c r="O29" s="31" t="s">
        <v>4</v>
      </c>
      <c r="P29" s="145"/>
      <c r="Q29" s="50" t="s">
        <v>5</v>
      </c>
      <c r="S29" s="177" t="s">
        <v>127</v>
      </c>
      <c r="T29" s="105">
        <v>1005</v>
      </c>
      <c r="U29" s="107">
        <v>989</v>
      </c>
      <c r="V29" s="110">
        <v>672</v>
      </c>
      <c r="W29" s="105">
        <v>3</v>
      </c>
      <c r="X29" s="107">
        <v>4</v>
      </c>
      <c r="Y29" s="110">
        <v>7</v>
      </c>
      <c r="Z29" s="105">
        <f>T29+W29</f>
        <v>1008</v>
      </c>
      <c r="AA29" s="107">
        <f>U29+X29</f>
        <v>993</v>
      </c>
      <c r="AB29" s="142">
        <v>676</v>
      </c>
    </row>
    <row r="30" spans="2:28" ht="15" customHeight="1" thickBot="1">
      <c r="B30" s="10"/>
      <c r="C30" s="44"/>
      <c r="H30" s="63"/>
      <c r="L30" s="202" t="s">
        <v>124</v>
      </c>
      <c r="M30" s="105">
        <v>1299</v>
      </c>
      <c r="N30" s="107">
        <v>1326</v>
      </c>
      <c r="O30" s="58"/>
      <c r="P30" s="110">
        <v>1058</v>
      </c>
      <c r="Q30" s="56"/>
      <c r="S30" s="182"/>
      <c r="T30" s="183">
        <f>T29+U29</f>
        <v>1994</v>
      </c>
      <c r="U30" s="184"/>
      <c r="V30" s="109"/>
      <c r="W30" s="183">
        <f>W29+X29</f>
        <v>7</v>
      </c>
      <c r="X30" s="184"/>
      <c r="Y30" s="109"/>
      <c r="Z30" s="183">
        <f>SUM(Z29:AA29)</f>
        <v>2001</v>
      </c>
      <c r="AA30" s="184"/>
      <c r="AB30" s="141"/>
    </row>
    <row r="31" spans="2:28" ht="15" customHeight="1">
      <c r="B31" s="11" t="s">
        <v>244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203"/>
      <c r="M31" s="183">
        <f>M30+N30</f>
        <v>2625</v>
      </c>
      <c r="N31" s="184"/>
      <c r="O31" s="31" t="s">
        <v>4</v>
      </c>
      <c r="P31" s="109"/>
      <c r="Q31" s="50" t="s">
        <v>5</v>
      </c>
      <c r="S31" s="177" t="s">
        <v>128</v>
      </c>
      <c r="T31" s="105">
        <v>144</v>
      </c>
      <c r="U31" s="107">
        <v>138</v>
      </c>
      <c r="V31" s="110">
        <v>94</v>
      </c>
      <c r="W31" s="105">
        <v>0</v>
      </c>
      <c r="X31" s="107">
        <v>0</v>
      </c>
      <c r="Y31" s="110">
        <v>0</v>
      </c>
      <c r="Z31" s="105">
        <f>T31+W31</f>
        <v>144</v>
      </c>
      <c r="AA31" s="107">
        <f>U31+X31</f>
        <v>138</v>
      </c>
      <c r="AB31" s="142">
        <v>94</v>
      </c>
    </row>
    <row r="32" spans="2:28" ht="15" customHeight="1">
      <c r="B32" s="13" t="s">
        <v>247</v>
      </c>
      <c r="C32" s="103">
        <v>0</v>
      </c>
      <c r="D32" s="103">
        <v>20</v>
      </c>
      <c r="E32" s="103">
        <v>15</v>
      </c>
      <c r="F32" s="93">
        <f>SUM(D32:E32)</f>
        <v>35</v>
      </c>
      <c r="G32" s="47" t="s">
        <v>4</v>
      </c>
      <c r="H32" s="68">
        <f>F32-'９月'!F32</f>
        <v>1</v>
      </c>
      <c r="I32" s="48" t="s">
        <v>5</v>
      </c>
      <c r="J32" s="34" t="str">
        <f aca="true" t="shared" si="3" ref="J32:J38">IF(H32=0,"",IF(H32&gt;0,"↑","↓"))</f>
        <v>↑</v>
      </c>
      <c r="L32" s="202" t="s">
        <v>125</v>
      </c>
      <c r="M32" s="105">
        <v>1282</v>
      </c>
      <c r="N32" s="107">
        <v>1320</v>
      </c>
      <c r="O32" s="58"/>
      <c r="P32" s="110">
        <v>943</v>
      </c>
      <c r="Q32" s="56"/>
      <c r="S32" s="182"/>
      <c r="T32" s="183">
        <f>T31+U31</f>
        <v>282</v>
      </c>
      <c r="U32" s="184"/>
      <c r="V32" s="109"/>
      <c r="W32" s="183">
        <f>W31+X31</f>
        <v>0</v>
      </c>
      <c r="X32" s="184"/>
      <c r="Y32" s="109"/>
      <c r="Z32" s="183">
        <f>SUM(Z31:AA31)</f>
        <v>282</v>
      </c>
      <c r="AA32" s="184"/>
      <c r="AB32" s="141"/>
    </row>
    <row r="33" spans="2:28" ht="15" customHeight="1">
      <c r="B33" s="13" t="s">
        <v>10</v>
      </c>
      <c r="C33" s="103">
        <v>9</v>
      </c>
      <c r="D33" s="103">
        <v>12</v>
      </c>
      <c r="E33" s="103">
        <v>18</v>
      </c>
      <c r="F33" s="93">
        <f aca="true" t="shared" si="4" ref="F33:F38">SUM(D33:E33)</f>
        <v>30</v>
      </c>
      <c r="G33" s="47" t="s">
        <v>4</v>
      </c>
      <c r="H33" s="68">
        <f>F33-'９月'!F33</f>
        <v>5</v>
      </c>
      <c r="I33" s="48" t="s">
        <v>5</v>
      </c>
      <c r="J33" s="34" t="str">
        <f t="shared" si="3"/>
        <v>↑</v>
      </c>
      <c r="L33" s="203"/>
      <c r="M33" s="183">
        <f>M32+N32</f>
        <v>2602</v>
      </c>
      <c r="N33" s="184"/>
      <c r="O33" s="31" t="s">
        <v>4</v>
      </c>
      <c r="P33" s="109"/>
      <c r="Q33" s="50" t="s">
        <v>5</v>
      </c>
      <c r="S33" s="177" t="s">
        <v>129</v>
      </c>
      <c r="T33" s="105">
        <v>174</v>
      </c>
      <c r="U33" s="107">
        <v>190</v>
      </c>
      <c r="V33" s="110">
        <v>106</v>
      </c>
      <c r="W33" s="105">
        <v>9</v>
      </c>
      <c r="X33" s="107">
        <v>6</v>
      </c>
      <c r="Y33" s="110">
        <v>15</v>
      </c>
      <c r="Z33" s="105">
        <f>T33+W33</f>
        <v>183</v>
      </c>
      <c r="AA33" s="107">
        <f>U33+X33</f>
        <v>196</v>
      </c>
      <c r="AB33" s="142">
        <v>121</v>
      </c>
    </row>
    <row r="34" spans="2:28" ht="15" customHeight="1">
      <c r="B34" s="13" t="s">
        <v>11</v>
      </c>
      <c r="C34" s="103">
        <v>73</v>
      </c>
      <c r="D34" s="103">
        <v>72</v>
      </c>
      <c r="E34" s="103">
        <v>51</v>
      </c>
      <c r="F34" s="93">
        <f t="shared" si="4"/>
        <v>123</v>
      </c>
      <c r="G34" s="47" t="s">
        <v>4</v>
      </c>
      <c r="H34" s="68">
        <f>F34-'９月'!F34</f>
        <v>-6</v>
      </c>
      <c r="I34" s="48" t="s">
        <v>5</v>
      </c>
      <c r="J34" s="34" t="str">
        <f t="shared" si="3"/>
        <v>↓</v>
      </c>
      <c r="L34" s="202" t="s">
        <v>126</v>
      </c>
      <c r="M34" s="105">
        <v>355</v>
      </c>
      <c r="N34" s="107">
        <v>342</v>
      </c>
      <c r="O34" s="58"/>
      <c r="P34" s="110">
        <v>273</v>
      </c>
      <c r="Q34" s="56"/>
      <c r="S34" s="182"/>
      <c r="T34" s="183">
        <f>T33+U33</f>
        <v>364</v>
      </c>
      <c r="U34" s="184"/>
      <c r="V34" s="109"/>
      <c r="W34" s="183">
        <f>W33+X33</f>
        <v>15</v>
      </c>
      <c r="X34" s="184"/>
      <c r="Y34" s="109"/>
      <c r="Z34" s="183">
        <f>SUM(Z33:AA33)</f>
        <v>379</v>
      </c>
      <c r="AA34" s="184"/>
      <c r="AB34" s="141"/>
    </row>
    <row r="35" spans="2:28" ht="15" customHeight="1">
      <c r="B35" s="13" t="s">
        <v>12</v>
      </c>
      <c r="C35" s="103">
        <v>61</v>
      </c>
      <c r="D35" s="103">
        <v>69</v>
      </c>
      <c r="E35" s="103">
        <v>53</v>
      </c>
      <c r="F35" s="93">
        <f t="shared" si="4"/>
        <v>122</v>
      </c>
      <c r="G35" s="47" t="s">
        <v>4</v>
      </c>
      <c r="H35" s="68">
        <f>F35-'９月'!F35</f>
        <v>0</v>
      </c>
      <c r="I35" s="48" t="s">
        <v>5</v>
      </c>
      <c r="J35" s="34">
        <f t="shared" si="3"/>
      </c>
      <c r="L35" s="203"/>
      <c r="M35" s="183">
        <f>M34+N34</f>
        <v>697</v>
      </c>
      <c r="N35" s="184"/>
      <c r="O35" s="31" t="s">
        <v>4</v>
      </c>
      <c r="P35" s="109"/>
      <c r="Q35" s="50" t="s">
        <v>5</v>
      </c>
      <c r="S35" s="177" t="s">
        <v>130</v>
      </c>
      <c r="T35" s="105">
        <v>924</v>
      </c>
      <c r="U35" s="107">
        <v>923</v>
      </c>
      <c r="V35" s="110">
        <v>647</v>
      </c>
      <c r="W35" s="105">
        <v>133</v>
      </c>
      <c r="X35" s="107">
        <v>111</v>
      </c>
      <c r="Y35" s="110">
        <v>139</v>
      </c>
      <c r="Z35" s="105">
        <f>T35+W35</f>
        <v>1057</v>
      </c>
      <c r="AA35" s="107">
        <f>U35+X35</f>
        <v>1034</v>
      </c>
      <c r="AB35" s="142">
        <v>775</v>
      </c>
    </row>
    <row r="36" spans="2:28" ht="15" customHeight="1">
      <c r="B36" s="13" t="s">
        <v>246</v>
      </c>
      <c r="C36" s="103">
        <v>11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F36-'９月'!F36</f>
        <v>-1</v>
      </c>
      <c r="I36" s="48" t="s">
        <v>5</v>
      </c>
      <c r="J36" s="34" t="str">
        <f t="shared" si="3"/>
        <v>↓</v>
      </c>
      <c r="L36" s="202" t="s">
        <v>127</v>
      </c>
      <c r="M36" s="105">
        <v>1008</v>
      </c>
      <c r="N36" s="107">
        <v>993</v>
      </c>
      <c r="O36" s="58"/>
      <c r="P36" s="110">
        <v>676</v>
      </c>
      <c r="Q36" s="56"/>
      <c r="S36" s="182"/>
      <c r="T36" s="183">
        <f>T35+U35</f>
        <v>1847</v>
      </c>
      <c r="U36" s="184"/>
      <c r="V36" s="109"/>
      <c r="W36" s="183">
        <f>W35+X35</f>
        <v>244</v>
      </c>
      <c r="X36" s="184"/>
      <c r="Y36" s="109"/>
      <c r="Z36" s="183">
        <f>SUM(Z35:AA35)</f>
        <v>2091</v>
      </c>
      <c r="AA36" s="184"/>
      <c r="AB36" s="141"/>
    </row>
    <row r="37" spans="2:28" ht="15" customHeight="1" thickBot="1">
      <c r="B37" s="14" t="s">
        <v>14</v>
      </c>
      <c r="C37" s="104">
        <v>8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F37-'９月'!F37</f>
        <v>0</v>
      </c>
      <c r="I37" s="51" t="s">
        <v>5</v>
      </c>
      <c r="J37" s="34">
        <f t="shared" si="3"/>
      </c>
      <c r="L37" s="203"/>
      <c r="M37" s="183">
        <f>M36+N36</f>
        <v>2001</v>
      </c>
      <c r="N37" s="184"/>
      <c r="O37" s="31" t="s">
        <v>4</v>
      </c>
      <c r="P37" s="109"/>
      <c r="Q37" s="50" t="s">
        <v>5</v>
      </c>
      <c r="S37" s="177" t="s">
        <v>156</v>
      </c>
      <c r="T37" s="105">
        <v>331</v>
      </c>
      <c r="U37" s="107">
        <v>339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337</v>
      </c>
      <c r="AA37" s="107">
        <f>U37+X37</f>
        <v>340</v>
      </c>
      <c r="AB37" s="142">
        <v>246</v>
      </c>
    </row>
    <row r="38" spans="2:28" ht="15" customHeight="1" thickBot="1">
      <c r="B38" s="15" t="s">
        <v>15</v>
      </c>
      <c r="C38" s="96">
        <v>6</v>
      </c>
      <c r="D38" s="96">
        <v>11</v>
      </c>
      <c r="E38" s="96">
        <v>-5</v>
      </c>
      <c r="F38" s="97">
        <f t="shared" si="4"/>
        <v>6</v>
      </c>
      <c r="G38" s="61" t="s">
        <v>4</v>
      </c>
      <c r="H38" s="72">
        <f>F38-'９月'!F38</f>
        <v>-11</v>
      </c>
      <c r="I38" s="60" t="s">
        <v>5</v>
      </c>
      <c r="J38" s="34" t="str">
        <f t="shared" si="3"/>
        <v>↓</v>
      </c>
      <c r="L38" s="202" t="s">
        <v>128</v>
      </c>
      <c r="M38" s="105">
        <v>140</v>
      </c>
      <c r="N38" s="107">
        <v>135</v>
      </c>
      <c r="O38" s="58"/>
      <c r="P38" s="110">
        <v>91</v>
      </c>
      <c r="Q38" s="56"/>
      <c r="S38" s="182"/>
      <c r="T38" s="183">
        <f>T37+U37</f>
        <v>670</v>
      </c>
      <c r="U38" s="184"/>
      <c r="V38" s="109"/>
      <c r="W38" s="183">
        <f>W37+X37</f>
        <v>7</v>
      </c>
      <c r="X38" s="184"/>
      <c r="Y38" s="109"/>
      <c r="Z38" s="183">
        <f>SUM(Z37:AA37)</f>
        <v>677</v>
      </c>
      <c r="AA38" s="184"/>
      <c r="AB38" s="141"/>
    </row>
    <row r="39" spans="2:28" ht="15" customHeight="1" thickBot="1">
      <c r="B39" s="10"/>
      <c r="C39" s="44"/>
      <c r="H39" s="63"/>
      <c r="L39" s="203"/>
      <c r="M39" s="183">
        <f>M38+N38</f>
        <v>275</v>
      </c>
      <c r="N39" s="184"/>
      <c r="O39" s="31" t="s">
        <v>4</v>
      </c>
      <c r="P39" s="109"/>
      <c r="Q39" s="50" t="s">
        <v>5</v>
      </c>
      <c r="S39" s="177" t="s">
        <v>132</v>
      </c>
      <c r="T39" s="105">
        <v>178</v>
      </c>
      <c r="U39" s="107">
        <v>194</v>
      </c>
      <c r="V39" s="110">
        <v>120</v>
      </c>
      <c r="W39" s="105">
        <v>9</v>
      </c>
      <c r="X39" s="107">
        <v>0</v>
      </c>
      <c r="Y39" s="110">
        <v>9</v>
      </c>
      <c r="Z39" s="105">
        <f>T39+W39</f>
        <v>187</v>
      </c>
      <c r="AA39" s="107">
        <f>U39+X39</f>
        <v>194</v>
      </c>
      <c r="AB39" s="142">
        <v>129</v>
      </c>
    </row>
    <row r="40" spans="2:28" ht="15" customHeight="1">
      <c r="B40" s="11" t="s">
        <v>261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202" t="s">
        <v>129</v>
      </c>
      <c r="M40" s="105">
        <v>183</v>
      </c>
      <c r="N40" s="107">
        <v>196</v>
      </c>
      <c r="O40" s="58"/>
      <c r="P40" s="110">
        <v>121</v>
      </c>
      <c r="Q40" s="56"/>
      <c r="S40" s="182"/>
      <c r="T40" s="183">
        <f>T39+U39</f>
        <v>372</v>
      </c>
      <c r="U40" s="184"/>
      <c r="V40" s="109"/>
      <c r="W40" s="183">
        <f>W39+X39</f>
        <v>9</v>
      </c>
      <c r="X40" s="184"/>
      <c r="Y40" s="109"/>
      <c r="Z40" s="183">
        <f>SUM(Z39:AA39)</f>
        <v>381</v>
      </c>
      <c r="AA40" s="184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4</v>
      </c>
      <c r="F41" s="93">
        <f>SUM(D41:E41)</f>
        <v>4</v>
      </c>
      <c r="G41" s="47" t="s">
        <v>4</v>
      </c>
      <c r="H41" s="68">
        <f>F41-'９月'!F41</f>
        <v>4</v>
      </c>
      <c r="I41" s="48" t="s">
        <v>5</v>
      </c>
      <c r="J41" s="34" t="str">
        <f aca="true" t="shared" si="5" ref="J41:J47">IF(H41=0,"",IF(H41&gt;0,"↑","↓"))</f>
        <v>↑</v>
      </c>
      <c r="L41" s="203"/>
      <c r="M41" s="183">
        <f>M40+N40</f>
        <v>379</v>
      </c>
      <c r="N41" s="184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94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94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F42-'９月'!F42</f>
        <v>0</v>
      </c>
      <c r="I42" s="48" t="s">
        <v>5</v>
      </c>
      <c r="J42" s="34">
        <f t="shared" si="5"/>
      </c>
      <c r="L42" s="202" t="s">
        <v>130</v>
      </c>
      <c r="M42" s="105">
        <v>1057</v>
      </c>
      <c r="N42" s="107">
        <v>1034</v>
      </c>
      <c r="O42" s="58"/>
      <c r="P42" s="110">
        <v>775</v>
      </c>
      <c r="Q42" s="56"/>
      <c r="S42" s="182"/>
      <c r="T42" s="183">
        <f>T41+U41</f>
        <v>207</v>
      </c>
      <c r="U42" s="184"/>
      <c r="V42" s="109"/>
      <c r="W42" s="183">
        <f>W41+X41</f>
        <v>0</v>
      </c>
      <c r="X42" s="184"/>
      <c r="Y42" s="109"/>
      <c r="Z42" s="183">
        <f>SUM(Z41:AA41)</f>
        <v>207</v>
      </c>
      <c r="AA42" s="184"/>
      <c r="AB42" s="141"/>
    </row>
    <row r="43" spans="2:28" ht="15" customHeight="1">
      <c r="B43" s="13" t="s">
        <v>11</v>
      </c>
      <c r="C43" s="103">
        <v>7</v>
      </c>
      <c r="D43" s="103">
        <v>9</v>
      </c>
      <c r="E43" s="103">
        <v>3</v>
      </c>
      <c r="F43" s="93">
        <f t="shared" si="6"/>
        <v>12</v>
      </c>
      <c r="G43" s="47" t="s">
        <v>4</v>
      </c>
      <c r="H43" s="68">
        <f>F43-'９月'!F43</f>
        <v>-16</v>
      </c>
      <c r="I43" s="48" t="s">
        <v>5</v>
      </c>
      <c r="J43" s="34" t="str">
        <f t="shared" si="5"/>
        <v>↓</v>
      </c>
      <c r="L43" s="203"/>
      <c r="M43" s="183">
        <f>M42+N42</f>
        <v>2091</v>
      </c>
      <c r="N43" s="184"/>
      <c r="O43" s="31" t="s">
        <v>4</v>
      </c>
      <c r="P43" s="109"/>
      <c r="Q43" s="50" t="s">
        <v>5</v>
      </c>
      <c r="S43" s="177" t="s">
        <v>134</v>
      </c>
      <c r="T43" s="98">
        <v>20885</v>
      </c>
      <c r="U43" s="99">
        <v>20316</v>
      </c>
      <c r="V43" s="100">
        <v>15608</v>
      </c>
      <c r="W43" s="98">
        <v>680</v>
      </c>
      <c r="X43" s="99">
        <v>616</v>
      </c>
      <c r="Y43" s="100">
        <v>949</v>
      </c>
      <c r="Z43" s="98">
        <f>Z7+Z9+Z11+Z13+Z15+Z17+Z19+Z21+Z23+Z25+Z27+Z29+Z31+Z33+Z35+Z37+Z39+Z41</f>
        <v>21565</v>
      </c>
      <c r="AA43" s="99">
        <f>AA7+AA9+AA11+AA13+AA15+AA17+AA19+AA21+AA23+AA25+AA27+AA29+AA31+AA33+AA35+AA37+AA39+AA41</f>
        <v>20932</v>
      </c>
      <c r="AB43" s="143">
        <v>16412</v>
      </c>
    </row>
    <row r="44" spans="2:28" ht="15" customHeight="1" thickBot="1">
      <c r="B44" s="13" t="s">
        <v>12</v>
      </c>
      <c r="C44" s="103">
        <v>10</v>
      </c>
      <c r="D44" s="103">
        <v>8</v>
      </c>
      <c r="E44" s="103">
        <v>6</v>
      </c>
      <c r="F44" s="93">
        <f t="shared" si="6"/>
        <v>14</v>
      </c>
      <c r="G44" s="47" t="s">
        <v>4</v>
      </c>
      <c r="H44" s="68">
        <f>F44-'９月'!F44</f>
        <v>3</v>
      </c>
      <c r="I44" s="48" t="s">
        <v>5</v>
      </c>
      <c r="J44" s="34" t="str">
        <f t="shared" si="5"/>
        <v>↑</v>
      </c>
      <c r="L44" s="202" t="s">
        <v>131</v>
      </c>
      <c r="M44" s="105">
        <v>337</v>
      </c>
      <c r="N44" s="107">
        <v>340</v>
      </c>
      <c r="O44" s="58"/>
      <c r="P44" s="108">
        <v>246</v>
      </c>
      <c r="Q44" s="56"/>
      <c r="S44" s="178"/>
      <c r="T44" s="179">
        <f>T43+U43</f>
        <v>41201</v>
      </c>
      <c r="U44" s="180"/>
      <c r="V44" s="101"/>
      <c r="W44" s="179">
        <f>W43+X43</f>
        <v>1296</v>
      </c>
      <c r="X44" s="180"/>
      <c r="Y44" s="101"/>
      <c r="Z44" s="179">
        <f>SUM(Z43:AA43)</f>
        <v>42497</v>
      </c>
      <c r="AA44" s="180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F45-'９月'!F45</f>
        <v>0</v>
      </c>
      <c r="I45" s="48" t="s">
        <v>5</v>
      </c>
      <c r="J45" s="34">
        <f t="shared" si="5"/>
      </c>
      <c r="L45" s="203"/>
      <c r="M45" s="183">
        <f>M44+N44</f>
        <v>677</v>
      </c>
      <c r="N45" s="184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3</v>
      </c>
      <c r="F46" s="95">
        <f t="shared" si="6"/>
        <v>4</v>
      </c>
      <c r="G46" s="57" t="s">
        <v>4</v>
      </c>
      <c r="H46" s="71">
        <f>F46-'９月'!F46</f>
        <v>-2</v>
      </c>
      <c r="I46" s="51" t="s">
        <v>5</v>
      </c>
      <c r="J46" s="34" t="str">
        <f t="shared" si="5"/>
        <v>↓</v>
      </c>
      <c r="L46" s="202" t="s">
        <v>132</v>
      </c>
      <c r="M46" s="105">
        <v>187</v>
      </c>
      <c r="N46" s="107">
        <v>194</v>
      </c>
      <c r="O46" s="58"/>
      <c r="P46" s="110">
        <v>129</v>
      </c>
      <c r="Q46" s="56"/>
      <c r="T46" s="222" t="s">
        <v>254</v>
      </c>
      <c r="U46" s="222"/>
      <c r="V46" s="222"/>
      <c r="W46" s="222"/>
      <c r="X46" s="222"/>
      <c r="Y46" s="222"/>
      <c r="Z46" s="222"/>
      <c r="AA46" s="222"/>
    </row>
    <row r="47" spans="2:27" ht="15" customHeight="1" thickBot="1">
      <c r="B47" s="15" t="s">
        <v>15</v>
      </c>
      <c r="C47" s="96">
        <v>-3</v>
      </c>
      <c r="D47" s="96">
        <v>0</v>
      </c>
      <c r="E47" s="96">
        <v>-1</v>
      </c>
      <c r="F47" s="97">
        <f t="shared" si="6"/>
        <v>-1</v>
      </c>
      <c r="G47" s="61" t="s">
        <v>4</v>
      </c>
      <c r="H47" s="72">
        <f>F47-'９月'!F47</f>
        <v>-13</v>
      </c>
      <c r="I47" s="60" t="s">
        <v>5</v>
      </c>
      <c r="J47" s="34" t="str">
        <f t="shared" si="5"/>
        <v>↓</v>
      </c>
      <c r="L47" s="203"/>
      <c r="M47" s="183">
        <f>M46+N46</f>
        <v>381</v>
      </c>
      <c r="N47" s="184"/>
      <c r="O47" s="31" t="s">
        <v>4</v>
      </c>
      <c r="P47" s="109"/>
      <c r="Q47" s="50" t="s">
        <v>5</v>
      </c>
      <c r="T47" s="222"/>
      <c r="U47" s="222"/>
      <c r="V47" s="222"/>
      <c r="W47" s="222"/>
      <c r="X47" s="222"/>
      <c r="Y47" s="222"/>
      <c r="Z47" s="222"/>
      <c r="AA47" s="222"/>
    </row>
    <row r="48" spans="12:27" ht="15" customHeight="1">
      <c r="L48" s="202" t="s">
        <v>133</v>
      </c>
      <c r="M48" s="105">
        <v>113</v>
      </c>
      <c r="N48" s="107">
        <v>94</v>
      </c>
      <c r="O48" s="58"/>
      <c r="P48" s="110">
        <v>61</v>
      </c>
      <c r="Q48" s="56"/>
      <c r="T48" s="222"/>
      <c r="U48" s="222"/>
      <c r="V48" s="222"/>
      <c r="W48" s="222"/>
      <c r="X48" s="222"/>
      <c r="Y48" s="222"/>
      <c r="Z48" s="222"/>
      <c r="AA48" s="222"/>
    </row>
    <row r="49" spans="12:27" ht="15" customHeight="1">
      <c r="L49" s="203"/>
      <c r="M49" s="183">
        <f>M48+N48</f>
        <v>207</v>
      </c>
      <c r="N49" s="184"/>
      <c r="O49" s="31" t="s">
        <v>4</v>
      </c>
      <c r="P49" s="109"/>
      <c r="Q49" s="50" t="s">
        <v>5</v>
      </c>
      <c r="T49" s="222"/>
      <c r="U49" s="222"/>
      <c r="V49" s="222"/>
      <c r="W49" s="222"/>
      <c r="X49" s="222"/>
      <c r="Y49" s="222"/>
      <c r="Z49" s="222"/>
      <c r="AA49" s="222"/>
    </row>
    <row r="50" spans="12:27" ht="15" customHeight="1">
      <c r="L50" s="202" t="s">
        <v>135</v>
      </c>
      <c r="M50" s="105">
        <v>402</v>
      </c>
      <c r="N50" s="107">
        <v>371</v>
      </c>
      <c r="O50" s="58"/>
      <c r="P50" s="110">
        <v>221</v>
      </c>
      <c r="Q50" s="56"/>
      <c r="T50" s="222"/>
      <c r="U50" s="222"/>
      <c r="V50" s="222"/>
      <c r="W50" s="222"/>
      <c r="X50" s="222"/>
      <c r="Y50" s="222"/>
      <c r="Z50" s="222"/>
      <c r="AA50" s="222"/>
    </row>
    <row r="51" spans="12:17" ht="15" customHeight="1">
      <c r="L51" s="203"/>
      <c r="M51" s="183">
        <f>M50+N50</f>
        <v>773</v>
      </c>
      <c r="N51" s="184"/>
      <c r="O51" s="31" t="s">
        <v>4</v>
      </c>
      <c r="P51" s="109"/>
      <c r="Q51" s="50" t="s">
        <v>5</v>
      </c>
    </row>
    <row r="52" spans="12:17" ht="15" customHeight="1">
      <c r="L52" s="202" t="s">
        <v>134</v>
      </c>
      <c r="M52" s="98">
        <v>21565</v>
      </c>
      <c r="N52" s="99">
        <v>20932</v>
      </c>
      <c r="O52" s="58"/>
      <c r="P52" s="147">
        <v>16412</v>
      </c>
      <c r="Q52" s="56"/>
    </row>
    <row r="53" spans="12:17" ht="15" customHeight="1" thickBot="1">
      <c r="L53" s="207"/>
      <c r="M53" s="179">
        <f>M52+N52</f>
        <v>42497</v>
      </c>
      <c r="N53" s="180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内田 健太</cp:lastModifiedBy>
  <cp:lastPrinted>2021-03-05T01:46:57Z</cp:lastPrinted>
  <dcterms:created xsi:type="dcterms:W3CDTF">1998-05-19T00:01:10Z</dcterms:created>
  <dcterms:modified xsi:type="dcterms:W3CDTF">2021-04-12T06:13:47Z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