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255" windowHeight="9105" tabRatio="655" activeTab="0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15.4.1)" sheetId="15" r:id="rId15"/>
    <sheet name="ピラミッド (H15.10.1)" sheetId="16" r:id="rId16"/>
  </sheets>
  <definedNames>
    <definedName name="_xlnm.Print_Area" localSheetId="8">'１０月'!$A$1:$Q$54</definedName>
    <definedName name="_xlnm.Print_Area" localSheetId="9">'１１月'!$A$1:$Q$54</definedName>
    <definedName name="_xlnm.Print_Area" localSheetId="10">'１２月'!$A$1:$Q$54</definedName>
    <definedName name="_xlnm.Print_Area" localSheetId="11">'１月'!$A$1:$Q$54</definedName>
    <definedName name="_xlnm.Print_Area" localSheetId="12">'２月'!$A$1:$Q$54</definedName>
    <definedName name="_xlnm.Print_Area" localSheetId="13">'３月'!$A$1:$Q$54</definedName>
    <definedName name="_xlnm.Print_Area" localSheetId="2">'４月'!$A$1:$Q$54</definedName>
    <definedName name="_xlnm.Print_Area" localSheetId="3">'５月'!$A$1:$Q$54</definedName>
    <definedName name="_xlnm.Print_Area" localSheetId="4">'６月'!$A$1:$Q$54</definedName>
    <definedName name="_xlnm.Print_Area" localSheetId="5">'７月'!$A$1:$Q$54</definedName>
    <definedName name="_xlnm.Print_Area" localSheetId="6">'８月'!$A$1:$Q$54</definedName>
    <definedName name="_xlnm.Print_Area" localSheetId="7">'９月'!$A$1:$Q$54</definedName>
    <definedName name="_xlnm.Print_Area" localSheetId="15">'ピラミッド (H15.10.1)'!$A$1:$M$118</definedName>
    <definedName name="_xlnm.Print_Area" localSheetId="14">'ピラミッド(H15.4.1)'!$A$1:$M$118</definedName>
    <definedName name="_xlnm.Print_Area" localSheetId="1">'前年度末'!$A$1:$Q$54</definedName>
    <definedName name="女" localSheetId="15">'ピラミッド (H15.10.1)'!$S$12:$T$51</definedName>
    <definedName name="女">'ピラミッド(H15.4.1)'!$S$12:$T$51</definedName>
    <definedName name="女人数" localSheetId="15">'ピラミッド (H15.10.1)'!$H$12:$H$116</definedName>
    <definedName name="女人数">'ピラミッド(H15.4.1)'!$H$12:$H$116</definedName>
    <definedName name="男" localSheetId="15">'ピラミッド (H15.10.1)'!$P$12:$Q$51</definedName>
    <definedName name="男">'ピラミッド(H15.4.1)'!$P$12:$Q$51</definedName>
    <definedName name="男人数" localSheetId="15">'ピラミッド (H15.10.1)'!$F$12:$F$116</definedName>
    <definedName name="男人数">'ピラミッド(H15.4.1)'!$F$12:$F$116</definedName>
    <definedName name="年齢" localSheetId="15">'ピラミッド (H15.10.1)'!$G$12:$G$116</definedName>
    <definedName name="年齢">'ピラミッド(H15.4.1)'!$G$12:$G$116</definedName>
  </definedNames>
  <calcPr fullCalcOnLoad="1"/>
</workbook>
</file>

<file path=xl/sharedStrings.xml><?xml version="1.0" encoding="utf-8"?>
<sst xmlns="http://schemas.openxmlformats.org/spreadsheetml/2006/main" count="2888" uniqueCount="278">
  <si>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</si>
  <si>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</si>
  <si>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</si>
  <si>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</si>
  <si>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</si>
  <si>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</si>
  <si>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</si>
  <si>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</si>
  <si>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</si>
  <si>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</si>
  <si>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</si>
  <si>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</si>
  <si>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</si>
  <si>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</si>
  <si>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</si>
  <si>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</si>
  <si>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</si>
  <si>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</si>
  <si>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</si>
  <si>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</si>
  <si>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住　基</t>
  </si>
  <si>
    <t>外　人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</si>
  <si>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</si>
  <si>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</si>
  <si>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</si>
  <si>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</si>
  <si>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</si>
  <si>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</si>
  <si>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</si>
  <si>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</si>
  <si>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</si>
  <si>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</si>
  <si>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</si>
  <si>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</si>
  <si>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</si>
  <si>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</si>
  <si>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</si>
  <si>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</si>
  <si>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</si>
  <si>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</si>
  <si>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</si>
  <si>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</si>
  <si>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</si>
  <si>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</si>
  <si>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</si>
  <si>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</si>
  <si>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</si>
  <si>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</si>
  <si>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</si>
  <si>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</si>
  <si>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</si>
  <si>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</si>
  <si>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</si>
  <si>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</si>
  <si>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</si>
  <si>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</si>
  <si>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</si>
  <si>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</si>
  <si>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</si>
  <si>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</si>
  <si>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</si>
  <si>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</si>
  <si>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</si>
  <si>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</si>
  <si>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</si>
  <si>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</si>
  <si>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</si>
  <si>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</si>
  <si>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</si>
  <si>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</si>
  <si>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</si>
  <si>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</si>
  <si>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</si>
  <si>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</si>
  <si>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</si>
  <si>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</si>
  <si>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</si>
  <si>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</si>
  <si>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</si>
  <si>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</si>
  <si>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</si>
  <si>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</si>
  <si>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</si>
  <si>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</si>
  <si>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</si>
  <si>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</si>
  <si>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</si>
  <si>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</si>
  <si>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</si>
  <si>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</si>
  <si>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</si>
  <si>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</si>
  <si>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</si>
  <si>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</si>
  <si>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</si>
  <si>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</si>
  <si>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</si>
  <si>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</si>
  <si>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</si>
  <si>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</si>
  <si>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</si>
  <si>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</si>
  <si>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</si>
  <si>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</si>
  <si>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</si>
  <si>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</si>
  <si>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</si>
  <si>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</si>
  <si>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前月中異動内容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</si>
  <si>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</si>
  <si>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</si>
  <si>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</si>
  <si>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</si>
  <si>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</si>
  <si>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</si>
  <si>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</si>
  <si>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</si>
  <si>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</si>
  <si>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</si>
  <si>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</si>
  <si>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</si>
  <si>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</si>
  <si>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</si>
  <si>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</si>
  <si>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住民基本台帳</t>
  </si>
  <si>
    <t>他増</t>
  </si>
  <si>
    <t>他減</t>
  </si>
  <si>
    <t>増減</t>
  </si>
  <si>
    <t>住　基</t>
  </si>
  <si>
    <t>外国人登録</t>
  </si>
  <si>
    <t>外　人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</si>
  <si>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</si>
  <si>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</si>
  <si>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</si>
  <si>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</si>
  <si>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</si>
  <si>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</si>
  <si>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</si>
  <si>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</si>
  <si>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</si>
  <si>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</si>
  <si>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</si>
  <si>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</si>
  <si>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</si>
  <si>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</si>
  <si>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</si>
  <si>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</si>
  <si>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</si>
  <si>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</si>
  <si>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</si>
  <si>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</si>
  <si>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</si>
  <si>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</si>
  <si>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</si>
  <si>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</si>
  <si>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</si>
  <si>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</si>
  <si>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</si>
  <si>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</si>
  <si>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</si>
  <si>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</si>
  <si>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)</t>
  </si>
  <si>
    <t>桜坂</t>
  </si>
  <si>
    <t>(</t>
  </si>
  <si>
    <t>)</t>
  </si>
  <si>
    <t>(</t>
  </si>
  <si>
    <t>)</t>
  </si>
  <si>
    <t>(</t>
  </si>
  <si>
    <t>)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</si>
  <si>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</si>
  <si>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</si>
  <si>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</si>
  <si>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</si>
  <si>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</si>
  <si>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</si>
  <si>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</si>
  <si>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</si>
  <si>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</si>
  <si>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</si>
  <si>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</si>
  <si>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</si>
  <si>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</si>
  <si>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</si>
  <si>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-</t>
  </si>
  <si>
    <t>-</t>
  </si>
  <si>
    <t>目次</t>
  </si>
  <si>
    <t>目次</t>
  </si>
  <si>
    <t>目次</t>
  </si>
  <si>
    <t>幸田町総人口</t>
  </si>
  <si>
    <t>住民基本台帳</t>
  </si>
  <si>
    <t>外国人登録</t>
  </si>
  <si>
    <t>累計(男)</t>
  </si>
  <si>
    <t>目次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</si>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</sst>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16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8" fillId="0" borderId="14" xfId="17" applyFont="1" applyBorder="1" applyAlignment="1">
      <alignment horizontal="right" vertical="center"/>
    </xf>
    <xf numFmtId="10" fontId="8" fillId="0" borderId="15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right" vertical="center"/>
    </xf>
    <xf numFmtId="38" fontId="8" fillId="0" borderId="16" xfId="17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38" fontId="8" fillId="0" borderId="18" xfId="17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0" xfId="16" applyFont="1" applyBorder="1" applyAlignment="1">
      <alignment horizontal="center" vertical="center"/>
    </xf>
    <xf numFmtId="38" fontId="0" fillId="0" borderId="0" xfId="17" applyAlignment="1">
      <alignment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0" xfId="17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0" xfId="17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43" xfId="17" applyBorder="1" applyAlignment="1">
      <alignment horizontal="right" vertical="center"/>
    </xf>
    <xf numFmtId="38" fontId="0" fillId="0" borderId="44" xfId="17" applyBorder="1" applyAlignment="1">
      <alignment horizontal="right" vertical="center"/>
    </xf>
    <xf numFmtId="38" fontId="0" fillId="0" borderId="44" xfId="17" applyBorder="1" applyAlignment="1">
      <alignment vertical="center"/>
    </xf>
    <xf numFmtId="38" fontId="0" fillId="0" borderId="32" xfId="17" applyBorder="1" applyAlignment="1">
      <alignment horizontal="right" vertical="center"/>
    </xf>
    <xf numFmtId="38" fontId="0" fillId="0" borderId="45" xfId="17" applyBorder="1" applyAlignment="1">
      <alignment horizontal="right" vertical="center"/>
    </xf>
    <xf numFmtId="38" fontId="0" fillId="0" borderId="46" xfId="17" applyBorder="1" applyAlignment="1">
      <alignment vertical="center"/>
    </xf>
    <xf numFmtId="38" fontId="0" fillId="0" borderId="39" xfId="17" applyBorder="1" applyAlignment="1">
      <alignment vertical="center"/>
    </xf>
    <xf numFmtId="38" fontId="0" fillId="0" borderId="45" xfId="17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17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38" fontId="0" fillId="0" borderId="43" xfId="17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38" fontId="0" fillId="0" borderId="44" xfId="17" applyBorder="1" applyAlignment="1">
      <alignment horizontal="center" vertical="center"/>
    </xf>
    <xf numFmtId="38" fontId="0" fillId="0" borderId="32" xfId="17" applyBorder="1" applyAlignment="1">
      <alignment horizontal="center" vertical="center"/>
    </xf>
    <xf numFmtId="38" fontId="0" fillId="0" borderId="45" xfId="17" applyBorder="1" applyAlignment="1">
      <alignment horizontal="center" vertical="center"/>
    </xf>
    <xf numFmtId="38" fontId="0" fillId="0" borderId="43" xfId="17" applyBorder="1" applyAlignment="1">
      <alignment horizontal="center" vertical="center"/>
    </xf>
    <xf numFmtId="38" fontId="0" fillId="0" borderId="46" xfId="17" applyBorder="1" applyAlignment="1">
      <alignment horizontal="center" vertical="center"/>
    </xf>
    <xf numFmtId="38" fontId="0" fillId="0" borderId="39" xfId="17" applyBorder="1" applyAlignment="1">
      <alignment horizontal="center" vertical="center"/>
    </xf>
    <xf numFmtId="0" fontId="5" fillId="0" borderId="0" xfId="16" applyFont="1" applyAlignment="1">
      <alignment vertical="center"/>
    </xf>
    <xf numFmtId="0" fontId="12" fillId="0" borderId="0" xfId="16" applyFont="1" applyAlignment="1">
      <alignment horizontal="center" vertical="center"/>
    </xf>
    <xf numFmtId="0" fontId="13" fillId="0" borderId="0" xfId="16" applyFont="1" applyAlignment="1">
      <alignment horizontal="center" vertical="center"/>
    </xf>
    <xf numFmtId="0" fontId="0" fillId="0" borderId="32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181" fontId="0" fillId="0" borderId="0" xfId="17" applyNumberFormat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0" xfId="17" applyNumberFormat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49" xfId="0" applyNumberFormat="1" applyBorder="1" applyAlignment="1">
      <alignment horizontal="right" vertical="center"/>
    </xf>
    <xf numFmtId="3" fontId="0" fillId="0" borderId="49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9" fillId="0" borderId="50" xfId="0" applyNumberFormat="1" applyFont="1" applyBorder="1" applyAlignment="1" quotePrefix="1">
      <alignment horizontal="center" vertical="center"/>
    </xf>
    <xf numFmtId="3" fontId="7" fillId="0" borderId="50" xfId="0" applyNumberFormat="1" applyFont="1" applyBorder="1" applyAlignment="1" quotePrefix="1">
      <alignment horizontal="center" vertical="center"/>
    </xf>
    <xf numFmtId="3" fontId="0" fillId="0" borderId="51" xfId="0" applyNumberFormat="1" applyBorder="1" applyAlignment="1" quotePrefix="1">
      <alignment horizontal="center" vertical="center"/>
    </xf>
    <xf numFmtId="3" fontId="0" fillId="0" borderId="21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2" borderId="16" xfId="0" applyNumberFormat="1" applyFill="1" applyBorder="1" applyAlignment="1" applyProtection="1">
      <alignment horizontal="right" vertical="center"/>
      <protection locked="0"/>
    </xf>
    <xf numFmtId="3" fontId="0" fillId="2" borderId="49" xfId="0" applyNumberForma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Border="1" applyAlignment="1" applyProtection="1" quotePrefix="1">
      <alignment horizontal="center" vertical="center"/>
      <protection locked="0"/>
    </xf>
    <xf numFmtId="3" fontId="7" fillId="0" borderId="52" xfId="0" applyNumberFormat="1" applyFont="1" applyBorder="1" applyAlignment="1" applyProtection="1" quotePrefix="1">
      <alignment horizontal="center" vertical="center"/>
      <protection locked="0"/>
    </xf>
    <xf numFmtId="3" fontId="7" fillId="0" borderId="50" xfId="0" applyNumberFormat="1" applyFont="1" applyBorder="1" applyAlignment="1" applyProtection="1" quotePrefix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 quotePrefix="1">
      <alignment horizontal="center" vertical="center"/>
      <protection locked="0"/>
    </xf>
    <xf numFmtId="3" fontId="0" fillId="0" borderId="51" xfId="0" applyNumberFormat="1" applyBorder="1" applyAlignment="1" applyProtection="1" quotePrefix="1">
      <alignment horizontal="center" vertical="center"/>
      <protection locked="0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1" xfId="0" applyNumberFormat="1" applyBorder="1" applyAlignment="1">
      <alignment vertical="center"/>
    </xf>
    <xf numFmtId="182" fontId="8" fillId="0" borderId="62" xfId="0" applyNumberFormat="1" applyFont="1" applyBorder="1" applyAlignment="1">
      <alignment horizontal="center" vertical="center"/>
    </xf>
    <xf numFmtId="38" fontId="8" fillId="0" borderId="16" xfId="17" applyFont="1" applyFill="1" applyBorder="1" applyAlignment="1">
      <alignment horizontal="right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3" fontId="7" fillId="0" borderId="16" xfId="0" applyNumberFormat="1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 applyProtection="1">
      <alignment horizontal="center" vertical="center"/>
      <protection locked="0"/>
    </xf>
    <xf numFmtId="180" fontId="10" fillId="3" borderId="2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3" fontId="2" fillId="0" borderId="28" xfId="17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3" xfId="0" applyBorder="1" applyAlignment="1">
      <alignment vertical="center"/>
    </xf>
    <xf numFmtId="3" fontId="0" fillId="0" borderId="30" xfId="17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5" xfId="0" applyBorder="1" applyAlignment="1">
      <alignment vertical="center"/>
    </xf>
    <xf numFmtId="3" fontId="2" fillId="0" borderId="35" xfId="17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7" xfId="0" applyBorder="1" applyAlignment="1">
      <alignment vertical="center"/>
    </xf>
    <xf numFmtId="3" fontId="0" fillId="0" borderId="64" xfId="0" applyNumberForma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0" fontId="0" fillId="4" borderId="9" xfId="0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4" borderId="13" xfId="0" applyFill="1" applyBorder="1" applyAlignment="1">
      <alignment horizontal="distributed" vertical="center"/>
    </xf>
    <xf numFmtId="3" fontId="0" fillId="0" borderId="30" xfId="17" applyNumberFormat="1" applyBorder="1" applyAlignment="1" applyProtection="1">
      <alignment vertical="center"/>
      <protection locked="0"/>
    </xf>
    <xf numFmtId="3" fontId="2" fillId="0" borderId="35" xfId="17" applyNumberFormat="1" applyFont="1" applyBorder="1" applyAlignment="1" applyProtection="1">
      <alignment vertical="center"/>
      <protection locked="0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3" fontId="0" fillId="0" borderId="30" xfId="17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8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tabSelected="1" workbookViewId="0" topLeftCell="A1">
      <selection activeCell="B3" sqref="B3:H3"/>
    </sheetView>
  </sheetViews>
  <sheetFormatPr defaultColWidth="8.796875" defaultRowHeight="19.5" customHeight="1"/>
  <cols>
    <col min="1" max="1" width="4.59765625" style="35" customWidth="1"/>
    <col min="2" max="16384" width="8.59765625" style="35" customWidth="1"/>
  </cols>
  <sheetData>
    <row r="1" ht="19.5" customHeight="1" thickBot="1"/>
    <row r="2" spans="2:8" ht="19.5" customHeight="1">
      <c r="B2" s="36"/>
      <c r="C2" s="37"/>
      <c r="D2" s="37"/>
      <c r="E2" s="37"/>
      <c r="F2" s="37"/>
      <c r="G2" s="37"/>
      <c r="H2" s="38"/>
    </row>
    <row r="3" spans="2:8" ht="34.5" customHeight="1">
      <c r="B3" s="151">
        <v>15</v>
      </c>
      <c r="C3" s="152"/>
      <c r="D3" s="152"/>
      <c r="E3" s="152"/>
      <c r="F3" s="152"/>
      <c r="G3" s="152"/>
      <c r="H3" s="153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9"/>
      <c r="C5" s="34"/>
      <c r="D5" s="40"/>
      <c r="E5" s="44" t="s">
        <v>181</v>
      </c>
      <c r="F5" s="34"/>
      <c r="G5" s="34"/>
      <c r="H5" s="41"/>
    </row>
    <row r="6" spans="2:8" ht="19.5" customHeight="1">
      <c r="B6" s="39"/>
      <c r="C6" s="34"/>
      <c r="D6" s="44" t="s">
        <v>169</v>
      </c>
      <c r="E6" s="40"/>
      <c r="F6" s="44" t="s">
        <v>178</v>
      </c>
      <c r="G6" s="34"/>
      <c r="H6" s="41"/>
    </row>
    <row r="7" spans="2:8" ht="19.5" customHeight="1">
      <c r="B7" s="39"/>
      <c r="C7" s="34"/>
      <c r="D7" s="44" t="s">
        <v>170</v>
      </c>
      <c r="E7" s="40"/>
      <c r="F7" s="44" t="s">
        <v>179</v>
      </c>
      <c r="G7" s="34"/>
      <c r="H7" s="41"/>
    </row>
    <row r="8" spans="2:8" ht="19.5" customHeight="1">
      <c r="B8" s="39"/>
      <c r="C8" s="34"/>
      <c r="D8" s="44" t="s">
        <v>171</v>
      </c>
      <c r="E8" s="40"/>
      <c r="F8" s="44" t="s">
        <v>180</v>
      </c>
      <c r="G8" s="34"/>
      <c r="H8" s="41"/>
    </row>
    <row r="9" spans="2:8" ht="19.5" customHeight="1">
      <c r="B9" s="39"/>
      <c r="C9" s="34"/>
      <c r="D9" s="44" t="s">
        <v>172</v>
      </c>
      <c r="E9" s="40"/>
      <c r="F9" s="44" t="s">
        <v>175</v>
      </c>
      <c r="G9" s="34"/>
      <c r="H9" s="41"/>
    </row>
    <row r="10" spans="2:8" ht="19.5" customHeight="1">
      <c r="B10" s="39"/>
      <c r="C10" s="34"/>
      <c r="D10" s="44" t="s">
        <v>173</v>
      </c>
      <c r="E10" s="40"/>
      <c r="F10" s="44" t="s">
        <v>176</v>
      </c>
      <c r="G10" s="34"/>
      <c r="H10" s="41"/>
    </row>
    <row r="11" spans="2:8" ht="19.5" customHeight="1">
      <c r="B11" s="39"/>
      <c r="C11" s="34"/>
      <c r="D11" s="44" t="s">
        <v>174</v>
      </c>
      <c r="E11" s="40"/>
      <c r="F11" s="44" t="s">
        <v>177</v>
      </c>
      <c r="G11" s="34"/>
      <c r="H11" s="41"/>
    </row>
    <row r="12" spans="2:8" ht="19.5" customHeight="1">
      <c r="B12" s="39"/>
      <c r="C12" s="40"/>
      <c r="E12" s="44" t="s">
        <v>182</v>
      </c>
      <c r="F12" s="40"/>
      <c r="G12" s="34"/>
      <c r="H12" s="41"/>
    </row>
    <row r="13" spans="2:8" ht="19.5" customHeight="1">
      <c r="B13" s="39"/>
      <c r="D13" s="40"/>
      <c r="E13" s="34"/>
      <c r="F13" s="34"/>
      <c r="G13" s="34"/>
      <c r="H13" s="41"/>
    </row>
    <row r="14" spans="2:8" ht="19.5" customHeight="1" thickBot="1">
      <c r="B14" s="42"/>
      <c r="C14" s="33"/>
      <c r="D14" s="33"/>
      <c r="E14" s="33"/>
      <c r="F14" s="33"/>
      <c r="G14" s="33"/>
      <c r="H14" s="43"/>
    </row>
  </sheetData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52" sqref="P5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"平成"&amp;WIDECHAR('目次'!B3)&amp;"年１１月１日の人口"</f>
        <v>平成１５年１１月１日の人口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34425</v>
      </c>
      <c r="E3" s="155"/>
      <c r="F3" s="156"/>
      <c r="G3" s="47" t="s">
        <v>4</v>
      </c>
      <c r="H3" s="69">
        <f>D3-'１０月'!D3</f>
        <v>-30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17302</v>
      </c>
      <c r="E4" s="158"/>
      <c r="F4" s="159"/>
      <c r="G4" s="49" t="s">
        <v>4</v>
      </c>
      <c r="H4" s="70">
        <f>D4-'１０月'!D4</f>
        <v>-9</v>
      </c>
      <c r="I4" s="50" t="s">
        <v>5</v>
      </c>
      <c r="J4" s="35" t="str">
        <f>IF(H4=0,"",IF(H4&gt;0,"↑","↓"))</f>
        <v>↓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17123</v>
      </c>
      <c r="E5" s="158"/>
      <c r="F5" s="159"/>
      <c r="G5" s="51" t="s">
        <v>4</v>
      </c>
      <c r="H5" s="72">
        <f>D5-'１０月'!D5</f>
        <v>-21</v>
      </c>
      <c r="I5" s="52" t="s">
        <v>5</v>
      </c>
      <c r="J5" s="35" t="str">
        <f>IF(H5=0,"",IF(H5&gt;0,"↑","↓"))</f>
        <v>↓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11043</v>
      </c>
      <c r="E6" s="161"/>
      <c r="F6" s="162"/>
      <c r="G6" s="55" t="s">
        <v>4</v>
      </c>
      <c r="H6" s="73">
        <f>D6-'１０月'!D6</f>
        <v>-13</v>
      </c>
      <c r="I6" s="56" t="s">
        <v>5</v>
      </c>
      <c r="J6" s="35" t="str">
        <f>IF(H6=0,"",IF(H6&gt;0,"↑","↓"))</f>
        <v>↓</v>
      </c>
      <c r="L6" s="167" t="s">
        <v>136</v>
      </c>
      <c r="M6" s="118">
        <v>120</v>
      </c>
      <c r="N6" s="119">
        <v>148</v>
      </c>
      <c r="O6" s="30"/>
      <c r="P6" s="121">
        <v>65</v>
      </c>
      <c r="Q6" s="59"/>
    </row>
    <row r="7" spans="6:17" ht="15" customHeight="1">
      <c r="F7" s="104"/>
      <c r="H7" s="67"/>
      <c r="L7" s="168"/>
      <c r="M7" s="163">
        <f>SUM(M6:N6)</f>
        <v>268</v>
      </c>
      <c r="N7" s="164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7" t="s">
        <v>137</v>
      </c>
      <c r="M8" s="118">
        <v>180</v>
      </c>
      <c r="N8" s="120">
        <v>192</v>
      </c>
      <c r="O8" s="61"/>
      <c r="P8" s="123">
        <v>94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33925</v>
      </c>
      <c r="E9" s="155"/>
      <c r="F9" s="156"/>
      <c r="G9" s="47" t="s">
        <v>4</v>
      </c>
      <c r="H9" s="69">
        <f>D9-'１０月'!D9</f>
        <v>-18</v>
      </c>
      <c r="I9" s="48" t="s">
        <v>5</v>
      </c>
      <c r="J9" s="35" t="str">
        <f>IF(H9=0,"",IF(H9&gt;0,"↑","↓"))</f>
        <v>↓</v>
      </c>
      <c r="L9" s="168"/>
      <c r="M9" s="163">
        <f>SUM(M8:N8)</f>
        <v>372</v>
      </c>
      <c r="N9" s="164"/>
      <c r="O9" s="32" t="s">
        <v>159</v>
      </c>
      <c r="P9" s="122">
        <v>94</v>
      </c>
      <c r="Q9" s="52" t="s">
        <v>161</v>
      </c>
    </row>
    <row r="10" spans="2:17" ht="15" customHeight="1">
      <c r="B10" s="125" t="s">
        <v>1</v>
      </c>
      <c r="C10" s="126"/>
      <c r="D10" s="175">
        <f>'１０月'!D10+'１１月'!D38</f>
        <v>17077</v>
      </c>
      <c r="E10" s="158"/>
      <c r="F10" s="159"/>
      <c r="G10" s="49" t="s">
        <v>4</v>
      </c>
      <c r="H10" s="70">
        <f>D10-'１０月'!D10</f>
        <v>3</v>
      </c>
      <c r="I10" s="50" t="s">
        <v>5</v>
      </c>
      <c r="J10" s="35" t="str">
        <f>IF(H10=0,"",IF(H10&gt;0,"↑","↓"))</f>
        <v>↑</v>
      </c>
      <c r="L10" s="167" t="s">
        <v>138</v>
      </c>
      <c r="M10" s="118">
        <v>1350</v>
      </c>
      <c r="N10" s="120">
        <v>1285</v>
      </c>
      <c r="O10" s="61"/>
      <c r="P10" s="123">
        <v>918</v>
      </c>
      <c r="Q10" s="59"/>
    </row>
    <row r="11" spans="2:17" ht="15" customHeight="1">
      <c r="B11" s="125" t="s">
        <v>2</v>
      </c>
      <c r="C11" s="126"/>
      <c r="D11" s="175">
        <f>'１０月'!D11+'１１月'!E38</f>
        <v>16848</v>
      </c>
      <c r="E11" s="158"/>
      <c r="F11" s="159"/>
      <c r="G11" s="49" t="s">
        <v>4</v>
      </c>
      <c r="H11" s="72">
        <f>D11-'１０月'!D11</f>
        <v>-21</v>
      </c>
      <c r="I11" s="50" t="s">
        <v>5</v>
      </c>
      <c r="J11" s="35" t="str">
        <f>IF(H11=0,"",IF(H11&gt;0,"↑","↓"))</f>
        <v>↓</v>
      </c>
      <c r="L11" s="168"/>
      <c r="M11" s="163">
        <f>SUM(M10:N10)</f>
        <v>2635</v>
      </c>
      <c r="N11" s="164"/>
      <c r="O11" s="32" t="s">
        <v>159</v>
      </c>
      <c r="P11" s="122">
        <v>663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'１０月'!D12+'１１月'!C38</f>
        <v>10650</v>
      </c>
      <c r="E12" s="161"/>
      <c r="F12" s="162"/>
      <c r="G12" s="55" t="s">
        <v>4</v>
      </c>
      <c r="H12" s="73">
        <f>D12-'１０月'!D12</f>
        <v>-9</v>
      </c>
      <c r="I12" s="56" t="s">
        <v>5</v>
      </c>
      <c r="J12" s="35" t="str">
        <f>IF(H12=0,"",IF(H12&gt;0,"↑","↓"))</f>
        <v>↓</v>
      </c>
      <c r="L12" s="167" t="s">
        <v>139</v>
      </c>
      <c r="M12" s="118">
        <v>2111</v>
      </c>
      <c r="N12" s="120">
        <v>2050</v>
      </c>
      <c r="O12" s="61"/>
      <c r="P12" s="123">
        <v>1262</v>
      </c>
      <c r="Q12" s="59"/>
    </row>
    <row r="13" spans="6:17" ht="15" customHeight="1">
      <c r="F13" s="104"/>
      <c r="H13" s="67"/>
      <c r="L13" s="168"/>
      <c r="M13" s="163">
        <f>SUM(M12:N12)</f>
        <v>4161</v>
      </c>
      <c r="N13" s="164"/>
      <c r="O13" s="32" t="s">
        <v>159</v>
      </c>
      <c r="P13" s="122">
        <v>1255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7" t="s">
        <v>140</v>
      </c>
      <c r="M14" s="118">
        <v>504</v>
      </c>
      <c r="N14" s="120">
        <v>507</v>
      </c>
      <c r="O14" s="61"/>
      <c r="P14" s="123">
        <v>298</v>
      </c>
      <c r="Q14" s="59"/>
    </row>
    <row r="15" spans="2:17" ht="15" customHeight="1">
      <c r="B15" s="84" t="s">
        <v>0</v>
      </c>
      <c r="C15" s="124"/>
      <c r="D15" s="154">
        <f>SUM(D16:F17)</f>
        <v>500</v>
      </c>
      <c r="E15" s="155"/>
      <c r="F15" s="156"/>
      <c r="G15" s="47" t="s">
        <v>4</v>
      </c>
      <c r="H15" s="69">
        <f>D15-'１０月'!D15</f>
        <v>-12</v>
      </c>
      <c r="I15" s="48" t="s">
        <v>5</v>
      </c>
      <c r="J15" s="35" t="str">
        <f>IF(H15=0,"",IF(H15&gt;0,"↑","↓"))</f>
        <v>↓</v>
      </c>
      <c r="L15" s="168"/>
      <c r="M15" s="163">
        <f>SUM(M14:N14)</f>
        <v>1011</v>
      </c>
      <c r="N15" s="164"/>
      <c r="O15" s="32" t="s">
        <v>159</v>
      </c>
      <c r="P15" s="122">
        <v>298</v>
      </c>
      <c r="Q15" s="52" t="s">
        <v>161</v>
      </c>
    </row>
    <row r="16" spans="2:17" ht="15" customHeight="1">
      <c r="B16" s="125" t="s">
        <v>1</v>
      </c>
      <c r="C16" s="126"/>
      <c r="D16" s="175">
        <f>'１０月'!D16+'１１月'!D47</f>
        <v>225</v>
      </c>
      <c r="E16" s="158"/>
      <c r="F16" s="159"/>
      <c r="G16" s="49" t="s">
        <v>4</v>
      </c>
      <c r="H16" s="70">
        <f>D16-'１０月'!D16</f>
        <v>-12</v>
      </c>
      <c r="I16" s="50" t="s">
        <v>5</v>
      </c>
      <c r="J16" s="35" t="str">
        <f>IF(H16=0,"",IF(H16&gt;0,"↑","↓"))</f>
        <v>↓</v>
      </c>
      <c r="L16" s="167" t="s">
        <v>141</v>
      </c>
      <c r="M16" s="118">
        <v>1264</v>
      </c>
      <c r="N16" s="120">
        <v>1283</v>
      </c>
      <c r="O16" s="61"/>
      <c r="P16" s="123">
        <v>791</v>
      </c>
      <c r="Q16" s="59"/>
    </row>
    <row r="17" spans="2:17" ht="15" customHeight="1">
      <c r="B17" s="125" t="s">
        <v>2</v>
      </c>
      <c r="C17" s="126"/>
      <c r="D17" s="175">
        <f>'１０月'!D17+'１１月'!E47</f>
        <v>275</v>
      </c>
      <c r="E17" s="158"/>
      <c r="F17" s="159"/>
      <c r="G17" s="49" t="s">
        <v>4</v>
      </c>
      <c r="H17" s="72">
        <f>D17-'１０月'!D17</f>
        <v>0</v>
      </c>
      <c r="I17" s="50" t="s">
        <v>5</v>
      </c>
      <c r="J17" s="35">
        <f>IF(H17=0,"",IF(H17&gt;0,"↑","↓"))</f>
      </c>
      <c r="L17" s="168"/>
      <c r="M17" s="163">
        <f>SUM(M16:N16)</f>
        <v>2547</v>
      </c>
      <c r="N17" s="164"/>
      <c r="O17" s="32" t="s">
        <v>159</v>
      </c>
      <c r="P17" s="122">
        <v>788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'１０月'!D18+'１１月'!C47</f>
        <v>393</v>
      </c>
      <c r="E18" s="161"/>
      <c r="F18" s="162"/>
      <c r="G18" s="55" t="s">
        <v>4</v>
      </c>
      <c r="H18" s="73">
        <f>D18-'１０月'!D18</f>
        <v>-4</v>
      </c>
      <c r="I18" s="56" t="s">
        <v>5</v>
      </c>
      <c r="J18" s="35" t="str">
        <f>IF(H18=0,"",IF(H18&gt;0,"↑","↓"))</f>
        <v>↓</v>
      </c>
      <c r="L18" s="167" t="s">
        <v>142</v>
      </c>
      <c r="M18" s="118">
        <v>2409</v>
      </c>
      <c r="N18" s="120">
        <v>2376</v>
      </c>
      <c r="O18" s="61"/>
      <c r="P18" s="123">
        <v>1588</v>
      </c>
      <c r="Q18" s="59"/>
    </row>
    <row r="19" spans="12:17" ht="15" customHeight="1">
      <c r="L19" s="168"/>
      <c r="M19" s="163">
        <f>SUM(M18:N18)</f>
        <v>4785</v>
      </c>
      <c r="N19" s="164"/>
      <c r="O19" s="32" t="s">
        <v>159</v>
      </c>
      <c r="P19" s="122">
        <v>1588</v>
      </c>
      <c r="Q19" s="52" t="s">
        <v>161</v>
      </c>
    </row>
    <row r="20" spans="2:17" ht="15" customHeight="1">
      <c r="B20" s="88" t="s">
        <v>7</v>
      </c>
      <c r="C20" s="46"/>
      <c r="H20" s="66"/>
      <c r="L20" s="167" t="s">
        <v>143</v>
      </c>
      <c r="M20" s="118">
        <v>88</v>
      </c>
      <c r="N20" s="120">
        <v>99</v>
      </c>
      <c r="O20" s="61"/>
      <c r="P20" s="123">
        <v>46</v>
      </c>
      <c r="Q20" s="59"/>
    </row>
    <row r="21" spans="3:17" ht="15" customHeight="1" thickBot="1">
      <c r="C21" s="46"/>
      <c r="H21" s="66"/>
      <c r="L21" s="168"/>
      <c r="M21" s="163">
        <f>SUM(M20:N20)</f>
        <v>187</v>
      </c>
      <c r="N21" s="164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7" t="s">
        <v>144</v>
      </c>
      <c r="M22" s="118">
        <v>1240</v>
      </c>
      <c r="N22" s="120">
        <v>1181</v>
      </c>
      <c r="O22" s="61"/>
      <c r="P22" s="123">
        <v>829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24</v>
      </c>
      <c r="E23" s="105">
        <f t="shared" si="0"/>
        <v>11</v>
      </c>
      <c r="F23" s="106">
        <f>SUM(D23:E23)</f>
        <v>35</v>
      </c>
      <c r="G23" s="49" t="s">
        <v>4</v>
      </c>
      <c r="H23" s="71">
        <f>F23-'１０月'!F23</f>
        <v>-1</v>
      </c>
      <c r="I23" s="50" t="s">
        <v>5</v>
      </c>
      <c r="J23" s="35" t="str">
        <f aca="true" t="shared" si="1" ref="J23:J29">IF(H23=0,"",IF(H23&gt;0,"↑","↓"))</f>
        <v>↓</v>
      </c>
      <c r="L23" s="168"/>
      <c r="M23" s="163">
        <f>SUM(M22:N22)</f>
        <v>2421</v>
      </c>
      <c r="N23" s="164"/>
      <c r="O23" s="32" t="s">
        <v>159</v>
      </c>
      <c r="P23" s="122">
        <v>829</v>
      </c>
      <c r="Q23" s="52" t="s">
        <v>161</v>
      </c>
    </row>
    <row r="24" spans="2:17" ht="15" customHeight="1">
      <c r="B24" s="13" t="s">
        <v>10</v>
      </c>
      <c r="C24" s="105">
        <f t="shared" si="0"/>
        <v>2</v>
      </c>
      <c r="D24" s="105">
        <f t="shared" si="0"/>
        <v>14</v>
      </c>
      <c r="E24" s="105">
        <f t="shared" si="0"/>
        <v>6</v>
      </c>
      <c r="F24" s="106">
        <f aca="true" t="shared" si="2" ref="F24:F29">SUM(D24:E24)</f>
        <v>20</v>
      </c>
      <c r="G24" s="49" t="s">
        <v>4</v>
      </c>
      <c r="H24" s="71">
        <f>F24-'１０月'!F24</f>
        <v>10</v>
      </c>
      <c r="I24" s="50" t="s">
        <v>5</v>
      </c>
      <c r="J24" s="35" t="str">
        <f t="shared" si="1"/>
        <v>↑</v>
      </c>
      <c r="L24" s="167" t="s">
        <v>145</v>
      </c>
      <c r="M24" s="118">
        <v>454</v>
      </c>
      <c r="N24" s="120">
        <v>448</v>
      </c>
      <c r="O24" s="61"/>
      <c r="P24" s="123">
        <v>247</v>
      </c>
      <c r="Q24" s="59"/>
    </row>
    <row r="25" spans="2:17" ht="15" customHeight="1">
      <c r="B25" s="13" t="s">
        <v>11</v>
      </c>
      <c r="C25" s="105">
        <f t="shared" si="0"/>
        <v>76</v>
      </c>
      <c r="D25" s="105">
        <f t="shared" si="0"/>
        <v>65</v>
      </c>
      <c r="E25" s="105">
        <f t="shared" si="0"/>
        <v>84</v>
      </c>
      <c r="F25" s="106">
        <f t="shared" si="2"/>
        <v>149</v>
      </c>
      <c r="G25" s="49" t="s">
        <v>4</v>
      </c>
      <c r="H25" s="71">
        <f>F25-'１０月'!F25</f>
        <v>2</v>
      </c>
      <c r="I25" s="50" t="s">
        <v>5</v>
      </c>
      <c r="J25" s="35" t="str">
        <f t="shared" si="1"/>
        <v>↑</v>
      </c>
      <c r="L25" s="168"/>
      <c r="M25" s="163">
        <f>SUM(M24:N24)</f>
        <v>902</v>
      </c>
      <c r="N25" s="164"/>
      <c r="O25" s="32" t="s">
        <v>159</v>
      </c>
      <c r="P25" s="122">
        <v>246</v>
      </c>
      <c r="Q25" s="52" t="s">
        <v>161</v>
      </c>
    </row>
    <row r="26" spans="2:17" ht="15" customHeight="1">
      <c r="B26" s="13" t="s">
        <v>12</v>
      </c>
      <c r="C26" s="105">
        <f t="shared" si="0"/>
        <v>70</v>
      </c>
      <c r="D26" s="105">
        <f t="shared" si="0"/>
        <v>78</v>
      </c>
      <c r="E26" s="105">
        <f t="shared" si="0"/>
        <v>93</v>
      </c>
      <c r="F26" s="106">
        <f t="shared" si="2"/>
        <v>171</v>
      </c>
      <c r="G26" s="49" t="s">
        <v>4</v>
      </c>
      <c r="H26" s="71">
        <f>F26-'１０月'!F26</f>
        <v>85</v>
      </c>
      <c r="I26" s="50" t="s">
        <v>5</v>
      </c>
      <c r="J26" s="35" t="str">
        <f t="shared" si="1"/>
        <v>↑</v>
      </c>
      <c r="L26" s="167" t="s">
        <v>146</v>
      </c>
      <c r="M26" s="118">
        <v>1794</v>
      </c>
      <c r="N26" s="120">
        <v>1674</v>
      </c>
      <c r="O26" s="61"/>
      <c r="P26" s="123">
        <v>1344</v>
      </c>
      <c r="Q26" s="59"/>
    </row>
    <row r="27" spans="2:17" ht="15" customHeight="1">
      <c r="B27" s="13" t="s">
        <v>13</v>
      </c>
      <c r="C27" s="105">
        <f t="shared" si="0"/>
        <v>14</v>
      </c>
      <c r="D27" s="105">
        <f t="shared" si="0"/>
        <v>2</v>
      </c>
      <c r="E27" s="105">
        <f t="shared" si="0"/>
        <v>5</v>
      </c>
      <c r="F27" s="106">
        <f t="shared" si="2"/>
        <v>7</v>
      </c>
      <c r="G27" s="49" t="s">
        <v>4</v>
      </c>
      <c r="H27" s="71">
        <f>F27-'１０月'!F27</f>
        <v>6</v>
      </c>
      <c r="I27" s="50" t="s">
        <v>5</v>
      </c>
      <c r="J27" s="35" t="str">
        <f t="shared" si="1"/>
        <v>↑</v>
      </c>
      <c r="L27" s="168"/>
      <c r="M27" s="163">
        <f>SUM(M26:N26)</f>
        <v>3468</v>
      </c>
      <c r="N27" s="164"/>
      <c r="O27" s="32" t="s">
        <v>159</v>
      </c>
      <c r="P27" s="122">
        <v>1337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31</v>
      </c>
      <c r="D28" s="107">
        <f t="shared" si="0"/>
        <v>8</v>
      </c>
      <c r="E28" s="107">
        <f t="shared" si="0"/>
        <v>22</v>
      </c>
      <c r="F28" s="108">
        <f t="shared" si="2"/>
        <v>30</v>
      </c>
      <c r="G28" s="60" t="s">
        <v>4</v>
      </c>
      <c r="H28" s="74">
        <f>F28-'１０月'!F28</f>
        <v>9</v>
      </c>
      <c r="I28" s="53" t="s">
        <v>5</v>
      </c>
      <c r="J28" s="35" t="str">
        <f t="shared" si="1"/>
        <v>↑</v>
      </c>
      <c r="L28" s="167" t="s">
        <v>147</v>
      </c>
      <c r="M28" s="118">
        <v>406</v>
      </c>
      <c r="N28" s="120">
        <v>395</v>
      </c>
      <c r="O28" s="61"/>
      <c r="P28" s="123">
        <v>263</v>
      </c>
      <c r="Q28" s="59"/>
    </row>
    <row r="29" spans="2:17" ht="15" customHeight="1" thickBot="1">
      <c r="B29" s="15" t="s">
        <v>15</v>
      </c>
      <c r="C29" s="109">
        <f t="shared" si="0"/>
        <v>-13</v>
      </c>
      <c r="D29" s="109">
        <f t="shared" si="0"/>
        <v>-9</v>
      </c>
      <c r="E29" s="109">
        <f t="shared" si="0"/>
        <v>-21</v>
      </c>
      <c r="F29" s="110">
        <f t="shared" si="2"/>
        <v>-30</v>
      </c>
      <c r="G29" s="62" t="s">
        <v>4</v>
      </c>
      <c r="H29" s="75">
        <f>F29-'１０月'!F29</f>
        <v>-97</v>
      </c>
      <c r="I29" s="63" t="s">
        <v>5</v>
      </c>
      <c r="J29" s="35" t="str">
        <f t="shared" si="1"/>
        <v>↓</v>
      </c>
      <c r="L29" s="168"/>
      <c r="M29" s="163">
        <f>SUM(M28:N28)</f>
        <v>801</v>
      </c>
      <c r="N29" s="164"/>
      <c r="O29" s="32" t="s">
        <v>159</v>
      </c>
      <c r="P29" s="122">
        <v>263</v>
      </c>
      <c r="Q29" s="52" t="s">
        <v>161</v>
      </c>
    </row>
    <row r="30" spans="2:17" ht="15" customHeight="1" thickBot="1">
      <c r="B30" s="10"/>
      <c r="C30" s="46"/>
      <c r="H30" s="66"/>
      <c r="L30" s="167" t="s">
        <v>148</v>
      </c>
      <c r="M30" s="118">
        <v>1055</v>
      </c>
      <c r="N30" s="120">
        <v>1075</v>
      </c>
      <c r="O30" s="61"/>
      <c r="P30" s="123">
        <v>714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8"/>
      <c r="M31" s="163">
        <f>SUM(M30:N30)</f>
        <v>2130</v>
      </c>
      <c r="N31" s="164"/>
      <c r="O31" s="32" t="s">
        <v>159</v>
      </c>
      <c r="P31" s="122">
        <v>713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24</v>
      </c>
      <c r="E32" s="116">
        <v>11</v>
      </c>
      <c r="F32" s="106">
        <f>SUM(D32:E32)</f>
        <v>35</v>
      </c>
      <c r="G32" s="49" t="s">
        <v>4</v>
      </c>
      <c r="H32" s="71">
        <f>F32-'１０月'!F32</f>
        <v>-1</v>
      </c>
      <c r="I32" s="50" t="s">
        <v>5</v>
      </c>
      <c r="J32" s="35" t="str">
        <f aca="true" t="shared" si="3" ref="J32:J38">IF(H32=0,"",IF(H32&gt;0,"↑","↓"))</f>
        <v>↓</v>
      </c>
      <c r="L32" s="167" t="s">
        <v>149</v>
      </c>
      <c r="M32" s="118">
        <v>1102</v>
      </c>
      <c r="N32" s="120">
        <v>1181</v>
      </c>
      <c r="O32" s="61"/>
      <c r="P32" s="123">
        <v>678</v>
      </c>
      <c r="Q32" s="59"/>
    </row>
    <row r="33" spans="2:17" ht="15" customHeight="1">
      <c r="B33" s="13" t="s">
        <v>10</v>
      </c>
      <c r="C33" s="116">
        <v>2</v>
      </c>
      <c r="D33" s="116">
        <v>14</v>
      </c>
      <c r="E33" s="116">
        <v>6</v>
      </c>
      <c r="F33" s="106">
        <f aca="true" t="shared" si="4" ref="F33:F38">SUM(D33:E33)</f>
        <v>20</v>
      </c>
      <c r="G33" s="49" t="s">
        <v>4</v>
      </c>
      <c r="H33" s="71">
        <f>F33-'１０月'!F33</f>
        <v>10</v>
      </c>
      <c r="I33" s="50" t="s">
        <v>5</v>
      </c>
      <c r="J33" s="35" t="str">
        <f t="shared" si="3"/>
        <v>↑</v>
      </c>
      <c r="L33" s="168"/>
      <c r="M33" s="163">
        <f>SUM(M32:N32)</f>
        <v>2283</v>
      </c>
      <c r="N33" s="164"/>
      <c r="O33" s="32" t="s">
        <v>159</v>
      </c>
      <c r="P33" s="122">
        <v>678</v>
      </c>
      <c r="Q33" s="52" t="s">
        <v>161</v>
      </c>
    </row>
    <row r="34" spans="2:17" ht="15" customHeight="1">
      <c r="B34" s="13" t="s">
        <v>11</v>
      </c>
      <c r="C34" s="116">
        <v>38</v>
      </c>
      <c r="D34" s="116">
        <v>59</v>
      </c>
      <c r="E34" s="116">
        <v>51</v>
      </c>
      <c r="F34" s="106">
        <f t="shared" si="4"/>
        <v>110</v>
      </c>
      <c r="G34" s="49" t="s">
        <v>4</v>
      </c>
      <c r="H34" s="71">
        <f>F34-'１０月'!F34</f>
        <v>1</v>
      </c>
      <c r="I34" s="50" t="s">
        <v>5</v>
      </c>
      <c r="J34" s="35" t="str">
        <f t="shared" si="3"/>
        <v>↑</v>
      </c>
      <c r="L34" s="167" t="s">
        <v>150</v>
      </c>
      <c r="M34" s="118">
        <v>396</v>
      </c>
      <c r="N34" s="120">
        <v>363</v>
      </c>
      <c r="O34" s="61"/>
      <c r="P34" s="123">
        <v>236</v>
      </c>
      <c r="Q34" s="59"/>
    </row>
    <row r="35" spans="2:17" ht="15" customHeight="1">
      <c r="B35" s="13" t="s">
        <v>12</v>
      </c>
      <c r="C35" s="116">
        <v>52</v>
      </c>
      <c r="D35" s="116">
        <v>68</v>
      </c>
      <c r="E35" s="116">
        <v>82</v>
      </c>
      <c r="F35" s="106">
        <f t="shared" si="4"/>
        <v>150</v>
      </c>
      <c r="G35" s="49" t="s">
        <v>4</v>
      </c>
      <c r="H35" s="71">
        <f>F35-'１０月'!F35</f>
        <v>76</v>
      </c>
      <c r="I35" s="50" t="s">
        <v>5</v>
      </c>
      <c r="J35" s="35" t="str">
        <f t="shared" si="3"/>
        <v>↑</v>
      </c>
      <c r="L35" s="168"/>
      <c r="M35" s="163">
        <f>SUM(M34:N34)</f>
        <v>759</v>
      </c>
      <c r="N35" s="164"/>
      <c r="O35" s="32" t="s">
        <v>159</v>
      </c>
      <c r="P35" s="122">
        <v>236</v>
      </c>
      <c r="Q35" s="52" t="s">
        <v>161</v>
      </c>
    </row>
    <row r="36" spans="2:17" ht="15" customHeight="1">
      <c r="B36" s="13" t="s">
        <v>13</v>
      </c>
      <c r="C36" s="116">
        <v>14</v>
      </c>
      <c r="D36" s="116">
        <v>2</v>
      </c>
      <c r="E36" s="116">
        <v>5</v>
      </c>
      <c r="F36" s="106">
        <f t="shared" si="4"/>
        <v>7</v>
      </c>
      <c r="G36" s="49" t="s">
        <v>4</v>
      </c>
      <c r="H36" s="71">
        <f>F36-'１０月'!F36</f>
        <v>6</v>
      </c>
      <c r="I36" s="50" t="s">
        <v>5</v>
      </c>
      <c r="J36" s="35" t="str">
        <f t="shared" si="3"/>
        <v>↑</v>
      </c>
      <c r="L36" s="167" t="s">
        <v>151</v>
      </c>
      <c r="M36" s="118">
        <v>838</v>
      </c>
      <c r="N36" s="120">
        <v>859</v>
      </c>
      <c r="O36" s="61"/>
      <c r="P36" s="123">
        <v>531</v>
      </c>
      <c r="Q36" s="59"/>
    </row>
    <row r="37" spans="2:17" ht="15" customHeight="1" thickBot="1">
      <c r="B37" s="14" t="s">
        <v>14</v>
      </c>
      <c r="C37" s="117">
        <v>7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F37-'１０月'!F37</f>
        <v>-6</v>
      </c>
      <c r="I37" s="53" t="s">
        <v>5</v>
      </c>
      <c r="J37" s="35" t="str">
        <f t="shared" si="3"/>
        <v>↓</v>
      </c>
      <c r="L37" s="168"/>
      <c r="M37" s="163">
        <f>SUM(M36:N36)</f>
        <v>1697</v>
      </c>
      <c r="N37" s="164"/>
      <c r="O37" s="32" t="s">
        <v>159</v>
      </c>
      <c r="P37" s="122">
        <v>513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-9</v>
      </c>
      <c r="D38" s="109">
        <f>D32-D33+D34-D35+D36-D37</f>
        <v>3</v>
      </c>
      <c r="E38" s="109">
        <f>E32-E33+E34-E35+E36-E37</f>
        <v>-21</v>
      </c>
      <c r="F38" s="110">
        <f t="shared" si="4"/>
        <v>-18</v>
      </c>
      <c r="G38" s="64" t="s">
        <v>4</v>
      </c>
      <c r="H38" s="75">
        <f>F38-'１０月'!F38</f>
        <v>-74</v>
      </c>
      <c r="I38" s="63" t="s">
        <v>5</v>
      </c>
      <c r="J38" s="35" t="str">
        <f t="shared" si="3"/>
        <v>↓</v>
      </c>
      <c r="L38" s="167" t="s">
        <v>152</v>
      </c>
      <c r="M38" s="118">
        <v>145</v>
      </c>
      <c r="N38" s="120">
        <v>141</v>
      </c>
      <c r="O38" s="61"/>
      <c r="P38" s="123">
        <v>66</v>
      </c>
      <c r="Q38" s="59"/>
    </row>
    <row r="39" spans="2:17" ht="15" customHeight="1" thickBot="1">
      <c r="B39" s="10"/>
      <c r="C39" s="46"/>
      <c r="H39" s="66"/>
      <c r="L39" s="168"/>
      <c r="M39" s="163">
        <f>SUM(M38:N38)</f>
        <v>286</v>
      </c>
      <c r="N39" s="164"/>
      <c r="O39" s="32" t="s">
        <v>159</v>
      </c>
      <c r="P39" s="122">
        <v>66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7" t="s">
        <v>153</v>
      </c>
      <c r="M40" s="118">
        <v>196</v>
      </c>
      <c r="N40" s="120">
        <v>225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F41-'１０月'!F41</f>
        <v>0</v>
      </c>
      <c r="I41" s="50" t="s">
        <v>5</v>
      </c>
      <c r="J41" s="35">
        <f aca="true" t="shared" si="5" ref="J41:J47">IF(H41=0,"",IF(H41&gt;0,"↑","↓"))</f>
      </c>
      <c r="L41" s="168"/>
      <c r="M41" s="163">
        <f>SUM(M40:N40)</f>
        <v>421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F42-'１０月'!F42</f>
        <v>0</v>
      </c>
      <c r="I42" s="50" t="s">
        <v>5</v>
      </c>
      <c r="J42" s="35">
        <f t="shared" si="5"/>
      </c>
      <c r="L42" s="167" t="s">
        <v>154</v>
      </c>
      <c r="M42" s="118">
        <v>705</v>
      </c>
      <c r="N42" s="120">
        <v>702</v>
      </c>
      <c r="O42" s="61"/>
      <c r="P42" s="123">
        <v>451</v>
      </c>
      <c r="Q42" s="59"/>
    </row>
    <row r="43" spans="2:17" ht="15" customHeight="1">
      <c r="B43" s="13" t="s">
        <v>11</v>
      </c>
      <c r="C43" s="116">
        <v>38</v>
      </c>
      <c r="D43" s="116">
        <v>6</v>
      </c>
      <c r="E43" s="116">
        <v>33</v>
      </c>
      <c r="F43" s="106">
        <f t="shared" si="6"/>
        <v>39</v>
      </c>
      <c r="G43" s="49" t="s">
        <v>4</v>
      </c>
      <c r="H43" s="71">
        <f>F43-'１０月'!F43</f>
        <v>1</v>
      </c>
      <c r="I43" s="50" t="s">
        <v>5</v>
      </c>
      <c r="J43" s="35" t="str">
        <f t="shared" si="5"/>
        <v>↑</v>
      </c>
      <c r="L43" s="168"/>
      <c r="M43" s="163">
        <f>SUM(M42:N42)</f>
        <v>1407</v>
      </c>
      <c r="N43" s="164"/>
      <c r="O43" s="32" t="s">
        <v>163</v>
      </c>
      <c r="P43" s="122">
        <v>445</v>
      </c>
      <c r="Q43" s="52" t="s">
        <v>164</v>
      </c>
    </row>
    <row r="44" spans="2:17" ht="15" customHeight="1">
      <c r="B44" s="13" t="s">
        <v>12</v>
      </c>
      <c r="C44" s="116">
        <v>18</v>
      </c>
      <c r="D44" s="116">
        <v>10</v>
      </c>
      <c r="E44" s="116">
        <v>11</v>
      </c>
      <c r="F44" s="106">
        <f t="shared" si="6"/>
        <v>21</v>
      </c>
      <c r="G44" s="49" t="s">
        <v>4</v>
      </c>
      <c r="H44" s="71">
        <f>F44-'１０月'!F44</f>
        <v>9</v>
      </c>
      <c r="I44" s="50" t="s">
        <v>5</v>
      </c>
      <c r="J44" s="35" t="str">
        <f t="shared" si="5"/>
        <v>↑</v>
      </c>
      <c r="L44" s="167" t="s">
        <v>155</v>
      </c>
      <c r="M44" s="118">
        <v>322</v>
      </c>
      <c r="N44" s="120">
        <v>323</v>
      </c>
      <c r="O44" s="61"/>
      <c r="P44" s="123">
        <v>200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F45-'１０月'!F45</f>
        <v>0</v>
      </c>
      <c r="I45" s="50" t="s">
        <v>5</v>
      </c>
      <c r="J45" s="35">
        <f t="shared" si="5"/>
      </c>
      <c r="L45" s="168"/>
      <c r="M45" s="163">
        <f>SUM(M44:N44)</f>
        <v>645</v>
      </c>
      <c r="N45" s="164"/>
      <c r="O45" s="32" t="s">
        <v>159</v>
      </c>
      <c r="P45" s="122">
        <v>200</v>
      </c>
      <c r="Q45" s="52" t="s">
        <v>161</v>
      </c>
    </row>
    <row r="46" spans="2:17" ht="15" customHeight="1" thickBot="1">
      <c r="B46" s="14" t="s">
        <v>14</v>
      </c>
      <c r="C46" s="117">
        <v>24</v>
      </c>
      <c r="D46" s="117">
        <v>8</v>
      </c>
      <c r="E46" s="117">
        <v>22</v>
      </c>
      <c r="F46" s="108">
        <f t="shared" si="6"/>
        <v>30</v>
      </c>
      <c r="G46" s="60" t="s">
        <v>4</v>
      </c>
      <c r="H46" s="74">
        <f>F46-'１０月'!F46</f>
        <v>15</v>
      </c>
      <c r="I46" s="53" t="s">
        <v>5</v>
      </c>
      <c r="J46" s="35" t="str">
        <f t="shared" si="5"/>
        <v>↑</v>
      </c>
      <c r="L46" s="167" t="s">
        <v>156</v>
      </c>
      <c r="M46" s="118">
        <v>207</v>
      </c>
      <c r="N46" s="120">
        <v>218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-4</v>
      </c>
      <c r="D47" s="109">
        <f>D41-D42+D43-D44+D45-D46</f>
        <v>-12</v>
      </c>
      <c r="E47" s="109">
        <f>E41-E42+E43-E44+E45-E46</f>
        <v>0</v>
      </c>
      <c r="F47" s="110">
        <f t="shared" si="6"/>
        <v>-12</v>
      </c>
      <c r="G47" s="64" t="s">
        <v>4</v>
      </c>
      <c r="H47" s="75">
        <f>F47-'１０月'!F47</f>
        <v>-23</v>
      </c>
      <c r="I47" s="63" t="s">
        <v>5</v>
      </c>
      <c r="J47" s="35" t="str">
        <f t="shared" si="5"/>
        <v>↓</v>
      </c>
      <c r="L47" s="168"/>
      <c r="M47" s="163">
        <f>SUM(M46:N46)</f>
        <v>425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117</v>
      </c>
      <c r="N48" s="120">
        <v>110</v>
      </c>
      <c r="O48" s="61"/>
      <c r="P48" s="123">
        <v>55</v>
      </c>
      <c r="Q48" s="59"/>
    </row>
    <row r="49" spans="12:17" ht="15" customHeight="1">
      <c r="L49" s="168"/>
      <c r="M49" s="163">
        <f>SUM(M48:N48)</f>
        <v>227</v>
      </c>
      <c r="N49" s="164"/>
      <c r="O49" s="32" t="s">
        <v>159</v>
      </c>
      <c r="P49" s="122">
        <v>55</v>
      </c>
      <c r="Q49" s="52" t="s">
        <v>161</v>
      </c>
    </row>
    <row r="50" spans="12:17" ht="15" customHeight="1">
      <c r="L50" s="167" t="s">
        <v>162</v>
      </c>
      <c r="M50" s="118">
        <v>299</v>
      </c>
      <c r="N50" s="120">
        <v>288</v>
      </c>
      <c r="O50" s="61"/>
      <c r="P50" s="123">
        <v>181</v>
      </c>
      <c r="Q50" s="59"/>
    </row>
    <row r="51" spans="12:17" ht="15" customHeight="1">
      <c r="L51" s="168"/>
      <c r="M51" s="163">
        <f>SUM(M50:N50)</f>
        <v>587</v>
      </c>
      <c r="N51" s="164"/>
      <c r="O51" s="32" t="s">
        <v>159</v>
      </c>
      <c r="P51" s="122">
        <v>181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17302</v>
      </c>
      <c r="N52" s="112">
        <f>SUM(N6+N8+N10+N12+N14+N16+N18+N20+N22+N24+N26+N28+N30+N32+N34+N36+N38+N40+N42+N44+N46+N48+N50)</f>
        <v>17123</v>
      </c>
      <c r="O52" s="61"/>
      <c r="P52" s="113">
        <f>SUM(P6+P8+P10+P12+P14+P16+P18+P20+P22+P24+P26+P28+P30+P32+P34+P36+P38+P40+P42+P44+P46+P48+P50)</f>
        <v>11043</v>
      </c>
      <c r="Q52" s="59"/>
    </row>
    <row r="53" spans="12:17" ht="15" customHeight="1" thickBot="1">
      <c r="L53" s="169"/>
      <c r="M53" s="165">
        <f>SUM(M52:N52)</f>
        <v>34425</v>
      </c>
      <c r="N53" s="166"/>
      <c r="O53" s="65" t="s">
        <v>167</v>
      </c>
      <c r="P53" s="114">
        <f>SUM(P7+P9+P11+P13+P15+P17+P19+P21+P23+P25+P27+P29+P31+P33+P35+P37+P39+P41+P43+P45+P47+P49+P51)</f>
        <v>10745</v>
      </c>
      <c r="Q53" s="43" t="s">
        <v>168</v>
      </c>
    </row>
  </sheetData>
  <mergeCells count="61"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52" sqref="P5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"平成"&amp;WIDECHAR('目次'!B3)&amp;"年１２月１日の人口"</f>
        <v>平成１５年１２月１日の人口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34453</v>
      </c>
      <c r="E3" s="155"/>
      <c r="F3" s="156"/>
      <c r="G3" s="47" t="s">
        <v>4</v>
      </c>
      <c r="H3" s="69">
        <f>D3-'１１月'!D3</f>
        <v>28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17309</v>
      </c>
      <c r="E4" s="158"/>
      <c r="F4" s="159"/>
      <c r="G4" s="49" t="s">
        <v>4</v>
      </c>
      <c r="H4" s="70">
        <f>D4-'１１月'!D4</f>
        <v>7</v>
      </c>
      <c r="I4" s="50" t="s">
        <v>5</v>
      </c>
      <c r="J4" s="35" t="str">
        <f>IF(H4=0,"",IF(H4&gt;0,"↑","↓"))</f>
        <v>↑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17144</v>
      </c>
      <c r="E5" s="158"/>
      <c r="F5" s="159"/>
      <c r="G5" s="51" t="s">
        <v>4</v>
      </c>
      <c r="H5" s="72">
        <f>D5-'１１月'!D5</f>
        <v>21</v>
      </c>
      <c r="I5" s="52" t="s">
        <v>5</v>
      </c>
      <c r="J5" s="35" t="str">
        <f>IF(H5=0,"",IF(H5&gt;0,"↑","↓"))</f>
        <v>↑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11056</v>
      </c>
      <c r="E6" s="161"/>
      <c r="F6" s="162"/>
      <c r="G6" s="55" t="s">
        <v>4</v>
      </c>
      <c r="H6" s="73">
        <f>D6-'１１月'!D6</f>
        <v>13</v>
      </c>
      <c r="I6" s="56" t="s">
        <v>5</v>
      </c>
      <c r="J6" s="35" t="str">
        <f>IF(H6=0,"",IF(H6&gt;0,"↑","↓"))</f>
        <v>↑</v>
      </c>
      <c r="L6" s="167" t="s">
        <v>136</v>
      </c>
      <c r="M6" s="118">
        <v>120</v>
      </c>
      <c r="N6" s="119">
        <v>148</v>
      </c>
      <c r="O6" s="30"/>
      <c r="P6" s="121">
        <v>65</v>
      </c>
      <c r="Q6" s="59"/>
    </row>
    <row r="7" spans="6:17" ht="15" customHeight="1">
      <c r="F7" s="104"/>
      <c r="H7" s="67"/>
      <c r="L7" s="168"/>
      <c r="M7" s="163">
        <f>SUM(M6:N6)</f>
        <v>268</v>
      </c>
      <c r="N7" s="164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7" t="s">
        <v>137</v>
      </c>
      <c r="M8" s="118">
        <v>181</v>
      </c>
      <c r="N8" s="120">
        <v>192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33955</v>
      </c>
      <c r="E9" s="155"/>
      <c r="F9" s="156"/>
      <c r="G9" s="47" t="s">
        <v>4</v>
      </c>
      <c r="H9" s="69">
        <f>D9-'１１月'!D9</f>
        <v>30</v>
      </c>
      <c r="I9" s="48" t="s">
        <v>5</v>
      </c>
      <c r="J9" s="35" t="str">
        <f>IF(H9=0,"",IF(H9&gt;0,"↑","↓"))</f>
        <v>↑</v>
      </c>
      <c r="L9" s="168"/>
      <c r="M9" s="163">
        <f>SUM(M8:N8)</f>
        <v>373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5">
        <f>'１１月'!D10+'１２月'!D38</f>
        <v>17094</v>
      </c>
      <c r="E10" s="158"/>
      <c r="F10" s="159"/>
      <c r="G10" s="49" t="s">
        <v>4</v>
      </c>
      <c r="H10" s="70">
        <f>D10-'１１月'!D10</f>
        <v>17</v>
      </c>
      <c r="I10" s="50" t="s">
        <v>5</v>
      </c>
      <c r="J10" s="35" t="str">
        <f>IF(H10=0,"",IF(H10&gt;0,"↑","↓"))</f>
        <v>↑</v>
      </c>
      <c r="L10" s="167" t="s">
        <v>138</v>
      </c>
      <c r="M10" s="118">
        <v>1350</v>
      </c>
      <c r="N10" s="120">
        <v>1296</v>
      </c>
      <c r="O10" s="61"/>
      <c r="P10" s="123">
        <v>927</v>
      </c>
      <c r="Q10" s="59"/>
    </row>
    <row r="11" spans="2:17" ht="15" customHeight="1">
      <c r="B11" s="125" t="s">
        <v>2</v>
      </c>
      <c r="C11" s="126"/>
      <c r="D11" s="175">
        <f>'１１月'!D11+'１２月'!E38</f>
        <v>16861</v>
      </c>
      <c r="E11" s="158"/>
      <c r="F11" s="159"/>
      <c r="G11" s="49" t="s">
        <v>4</v>
      </c>
      <c r="H11" s="72">
        <f>D11-'１１月'!D11</f>
        <v>13</v>
      </c>
      <c r="I11" s="50" t="s">
        <v>5</v>
      </c>
      <c r="J11" s="35" t="str">
        <f>IF(H11=0,"",IF(H11&gt;0,"↑","↓"))</f>
        <v>↑</v>
      </c>
      <c r="L11" s="168"/>
      <c r="M11" s="163">
        <f>SUM(M10:N10)</f>
        <v>2646</v>
      </c>
      <c r="N11" s="164"/>
      <c r="O11" s="32" t="s">
        <v>159</v>
      </c>
      <c r="P11" s="122">
        <v>666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'１１月'!D12+'１２月'!C38</f>
        <v>10659</v>
      </c>
      <c r="E12" s="161"/>
      <c r="F12" s="162"/>
      <c r="G12" s="55" t="s">
        <v>4</v>
      </c>
      <c r="H12" s="73">
        <f>D12-'１１月'!D12</f>
        <v>9</v>
      </c>
      <c r="I12" s="56" t="s">
        <v>5</v>
      </c>
      <c r="J12" s="35" t="str">
        <f>IF(H12=0,"",IF(H12&gt;0,"↑","↓"))</f>
        <v>↑</v>
      </c>
      <c r="L12" s="167" t="s">
        <v>139</v>
      </c>
      <c r="M12" s="118">
        <v>2110</v>
      </c>
      <c r="N12" s="120">
        <v>2045</v>
      </c>
      <c r="O12" s="61"/>
      <c r="P12" s="123">
        <v>1260</v>
      </c>
      <c r="Q12" s="59"/>
    </row>
    <row r="13" spans="6:17" ht="15" customHeight="1">
      <c r="F13" s="104"/>
      <c r="H13" s="67"/>
      <c r="L13" s="168"/>
      <c r="M13" s="163">
        <f>SUM(M12:N12)</f>
        <v>4155</v>
      </c>
      <c r="N13" s="164"/>
      <c r="O13" s="32" t="s">
        <v>159</v>
      </c>
      <c r="P13" s="122">
        <v>1253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7" t="s">
        <v>140</v>
      </c>
      <c r="M14" s="118">
        <v>502</v>
      </c>
      <c r="N14" s="120">
        <v>507</v>
      </c>
      <c r="O14" s="61"/>
      <c r="P14" s="123">
        <v>296</v>
      </c>
      <c r="Q14" s="59"/>
    </row>
    <row r="15" spans="2:17" ht="15" customHeight="1">
      <c r="B15" s="84" t="s">
        <v>0</v>
      </c>
      <c r="C15" s="124"/>
      <c r="D15" s="154">
        <f>SUM(D16:F17)</f>
        <v>498</v>
      </c>
      <c r="E15" s="155"/>
      <c r="F15" s="156"/>
      <c r="G15" s="47" t="s">
        <v>4</v>
      </c>
      <c r="H15" s="69">
        <f>D15-'１１月'!D15</f>
        <v>-2</v>
      </c>
      <c r="I15" s="48" t="s">
        <v>5</v>
      </c>
      <c r="J15" s="35" t="str">
        <f>IF(H15=0,"",IF(H15&gt;0,"↑","↓"))</f>
        <v>↓</v>
      </c>
      <c r="L15" s="168"/>
      <c r="M15" s="163">
        <f>SUM(M14:N14)</f>
        <v>1009</v>
      </c>
      <c r="N15" s="164"/>
      <c r="O15" s="32" t="s">
        <v>159</v>
      </c>
      <c r="P15" s="122">
        <v>296</v>
      </c>
      <c r="Q15" s="52" t="s">
        <v>161</v>
      </c>
    </row>
    <row r="16" spans="2:17" ht="15" customHeight="1">
      <c r="B16" s="125" t="s">
        <v>1</v>
      </c>
      <c r="C16" s="126"/>
      <c r="D16" s="175">
        <f>'１１月'!D16+'１２月'!D47</f>
        <v>215</v>
      </c>
      <c r="E16" s="158"/>
      <c r="F16" s="159"/>
      <c r="G16" s="49" t="s">
        <v>4</v>
      </c>
      <c r="H16" s="70">
        <f>D16-'１１月'!D16</f>
        <v>-10</v>
      </c>
      <c r="I16" s="50" t="s">
        <v>5</v>
      </c>
      <c r="J16" s="35" t="str">
        <f>IF(H16=0,"",IF(H16&gt;0,"↑","↓"))</f>
        <v>↓</v>
      </c>
      <c r="L16" s="167" t="s">
        <v>141</v>
      </c>
      <c r="M16" s="118">
        <v>1267</v>
      </c>
      <c r="N16" s="120">
        <v>1289</v>
      </c>
      <c r="O16" s="61"/>
      <c r="P16" s="123">
        <v>793</v>
      </c>
      <c r="Q16" s="59"/>
    </row>
    <row r="17" spans="2:17" ht="15" customHeight="1">
      <c r="B17" s="125" t="s">
        <v>2</v>
      </c>
      <c r="C17" s="126"/>
      <c r="D17" s="175">
        <f>'１１月'!D17+'１２月'!E47</f>
        <v>283</v>
      </c>
      <c r="E17" s="158"/>
      <c r="F17" s="159"/>
      <c r="G17" s="49" t="s">
        <v>4</v>
      </c>
      <c r="H17" s="72">
        <f>D17-'１１月'!D17</f>
        <v>8</v>
      </c>
      <c r="I17" s="50" t="s">
        <v>5</v>
      </c>
      <c r="J17" s="35" t="str">
        <f>IF(H17=0,"",IF(H17&gt;0,"↑","↓"))</f>
        <v>↑</v>
      </c>
      <c r="L17" s="168"/>
      <c r="M17" s="163">
        <f>SUM(M16:N16)</f>
        <v>2556</v>
      </c>
      <c r="N17" s="164"/>
      <c r="O17" s="32" t="s">
        <v>159</v>
      </c>
      <c r="P17" s="122">
        <v>790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'１１月'!D18+'１２月'!C47</f>
        <v>397</v>
      </c>
      <c r="E18" s="161"/>
      <c r="F18" s="162"/>
      <c r="G18" s="55" t="s">
        <v>4</v>
      </c>
      <c r="H18" s="73">
        <f>D18-'１１月'!D18</f>
        <v>4</v>
      </c>
      <c r="I18" s="56" t="s">
        <v>5</v>
      </c>
      <c r="J18" s="35" t="str">
        <f>IF(H18=0,"",IF(H18&gt;0,"↑","↓"))</f>
        <v>↑</v>
      </c>
      <c r="L18" s="167" t="s">
        <v>142</v>
      </c>
      <c r="M18" s="118">
        <v>2410</v>
      </c>
      <c r="N18" s="120">
        <v>2381</v>
      </c>
      <c r="O18" s="61"/>
      <c r="P18" s="123">
        <v>1587</v>
      </c>
      <c r="Q18" s="59"/>
    </row>
    <row r="19" spans="12:17" ht="15" customHeight="1">
      <c r="L19" s="168"/>
      <c r="M19" s="163">
        <f>SUM(M18:N18)</f>
        <v>4791</v>
      </c>
      <c r="N19" s="164"/>
      <c r="O19" s="32" t="s">
        <v>159</v>
      </c>
      <c r="P19" s="122">
        <v>1587</v>
      </c>
      <c r="Q19" s="52" t="s">
        <v>161</v>
      </c>
    </row>
    <row r="20" spans="2:17" ht="15" customHeight="1">
      <c r="B20" s="88" t="s">
        <v>7</v>
      </c>
      <c r="C20" s="46"/>
      <c r="H20" s="66"/>
      <c r="L20" s="167" t="s">
        <v>143</v>
      </c>
      <c r="M20" s="118">
        <v>88</v>
      </c>
      <c r="N20" s="120">
        <v>99</v>
      </c>
      <c r="O20" s="61"/>
      <c r="P20" s="123">
        <v>46</v>
      </c>
      <c r="Q20" s="59"/>
    </row>
    <row r="21" spans="3:17" ht="15" customHeight="1" thickBot="1">
      <c r="C21" s="46"/>
      <c r="H21" s="66"/>
      <c r="L21" s="168"/>
      <c r="M21" s="163">
        <f>SUM(M20:N20)</f>
        <v>187</v>
      </c>
      <c r="N21" s="164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7" t="s">
        <v>144</v>
      </c>
      <c r="M22" s="118">
        <v>1244</v>
      </c>
      <c r="N22" s="120">
        <v>1178</v>
      </c>
      <c r="O22" s="61"/>
      <c r="P22" s="123">
        <v>830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21</v>
      </c>
      <c r="E23" s="105">
        <f t="shared" si="0"/>
        <v>14</v>
      </c>
      <c r="F23" s="106">
        <f>SUM(D23:E23)</f>
        <v>35</v>
      </c>
      <c r="G23" s="49" t="s">
        <v>4</v>
      </c>
      <c r="H23" s="71">
        <f>F23-'１１月'!F23</f>
        <v>0</v>
      </c>
      <c r="I23" s="50" t="s">
        <v>5</v>
      </c>
      <c r="J23" s="35">
        <f aca="true" t="shared" si="1" ref="J23:J29">IF(H23=0,"",IF(H23&gt;0,"↑","↓"))</f>
      </c>
      <c r="L23" s="168"/>
      <c r="M23" s="163">
        <f>SUM(M22:N22)</f>
        <v>2422</v>
      </c>
      <c r="N23" s="164"/>
      <c r="O23" s="32" t="s">
        <v>159</v>
      </c>
      <c r="P23" s="122">
        <v>830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7</v>
      </c>
      <c r="E24" s="105">
        <f t="shared" si="0"/>
        <v>4</v>
      </c>
      <c r="F24" s="106">
        <f aca="true" t="shared" si="2" ref="F24:F29">SUM(D24:E24)</f>
        <v>11</v>
      </c>
      <c r="G24" s="49" t="s">
        <v>4</v>
      </c>
      <c r="H24" s="71">
        <f>F24-'１１月'!F24</f>
        <v>-9</v>
      </c>
      <c r="I24" s="50" t="s">
        <v>5</v>
      </c>
      <c r="J24" s="35" t="str">
        <f t="shared" si="1"/>
        <v>↓</v>
      </c>
      <c r="L24" s="167" t="s">
        <v>145</v>
      </c>
      <c r="M24" s="118">
        <v>452</v>
      </c>
      <c r="N24" s="120">
        <v>448</v>
      </c>
      <c r="O24" s="61"/>
      <c r="P24" s="123">
        <v>248</v>
      </c>
      <c r="Q24" s="59"/>
    </row>
    <row r="25" spans="2:17" ht="15" customHeight="1">
      <c r="B25" s="13" t="s">
        <v>11</v>
      </c>
      <c r="C25" s="105">
        <f t="shared" si="0"/>
        <v>65</v>
      </c>
      <c r="D25" s="105">
        <f t="shared" si="0"/>
        <v>52</v>
      </c>
      <c r="E25" s="105">
        <f t="shared" si="0"/>
        <v>70</v>
      </c>
      <c r="F25" s="106">
        <f t="shared" si="2"/>
        <v>122</v>
      </c>
      <c r="G25" s="49" t="s">
        <v>4</v>
      </c>
      <c r="H25" s="71">
        <f>F25-'１１月'!F25</f>
        <v>-27</v>
      </c>
      <c r="I25" s="50" t="s">
        <v>5</v>
      </c>
      <c r="J25" s="35" t="str">
        <f t="shared" si="1"/>
        <v>↓</v>
      </c>
      <c r="L25" s="168"/>
      <c r="M25" s="163">
        <f>SUM(M24:N24)</f>
        <v>900</v>
      </c>
      <c r="N25" s="164"/>
      <c r="O25" s="32" t="s">
        <v>159</v>
      </c>
      <c r="P25" s="122">
        <v>247</v>
      </c>
      <c r="Q25" s="52" t="s">
        <v>161</v>
      </c>
    </row>
    <row r="26" spans="2:17" ht="15" customHeight="1">
      <c r="B26" s="13" t="s">
        <v>12</v>
      </c>
      <c r="C26" s="105">
        <f t="shared" si="0"/>
        <v>53</v>
      </c>
      <c r="D26" s="105">
        <f t="shared" si="0"/>
        <v>59</v>
      </c>
      <c r="E26" s="105">
        <f t="shared" si="0"/>
        <v>59</v>
      </c>
      <c r="F26" s="106">
        <f t="shared" si="2"/>
        <v>118</v>
      </c>
      <c r="G26" s="49" t="s">
        <v>4</v>
      </c>
      <c r="H26" s="71">
        <f>F26-'１１月'!F26</f>
        <v>-53</v>
      </c>
      <c r="I26" s="50" t="s">
        <v>5</v>
      </c>
      <c r="J26" s="35" t="str">
        <f t="shared" si="1"/>
        <v>↓</v>
      </c>
      <c r="L26" s="167" t="s">
        <v>146</v>
      </c>
      <c r="M26" s="118">
        <v>1792</v>
      </c>
      <c r="N26" s="120">
        <v>1675</v>
      </c>
      <c r="O26" s="61"/>
      <c r="P26" s="123">
        <v>1342</v>
      </c>
      <c r="Q26" s="59"/>
    </row>
    <row r="27" spans="2:17" ht="15" customHeight="1">
      <c r="B27" s="13" t="s">
        <v>13</v>
      </c>
      <c r="C27" s="105">
        <f t="shared" si="0"/>
        <v>10</v>
      </c>
      <c r="D27" s="105">
        <f t="shared" si="0"/>
        <v>2</v>
      </c>
      <c r="E27" s="105">
        <f t="shared" si="0"/>
        <v>1</v>
      </c>
      <c r="F27" s="106">
        <f t="shared" si="2"/>
        <v>3</v>
      </c>
      <c r="G27" s="49" t="s">
        <v>4</v>
      </c>
      <c r="H27" s="71">
        <f>F27-'１１月'!F27</f>
        <v>-4</v>
      </c>
      <c r="I27" s="50" t="s">
        <v>5</v>
      </c>
      <c r="J27" s="35" t="str">
        <f t="shared" si="1"/>
        <v>↓</v>
      </c>
      <c r="L27" s="168"/>
      <c r="M27" s="163">
        <f>SUM(M26:N26)</f>
        <v>3467</v>
      </c>
      <c r="N27" s="164"/>
      <c r="O27" s="32" t="s">
        <v>159</v>
      </c>
      <c r="P27" s="122">
        <v>1335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8</v>
      </c>
      <c r="D28" s="107">
        <f t="shared" si="0"/>
        <v>2</v>
      </c>
      <c r="E28" s="107">
        <f t="shared" si="0"/>
        <v>1</v>
      </c>
      <c r="F28" s="108">
        <f t="shared" si="2"/>
        <v>3</v>
      </c>
      <c r="G28" s="60" t="s">
        <v>4</v>
      </c>
      <c r="H28" s="74">
        <f>F28-'１１月'!F28</f>
        <v>-27</v>
      </c>
      <c r="I28" s="53" t="s">
        <v>5</v>
      </c>
      <c r="J28" s="35" t="str">
        <f t="shared" si="1"/>
        <v>↓</v>
      </c>
      <c r="L28" s="167" t="s">
        <v>147</v>
      </c>
      <c r="M28" s="118">
        <v>405</v>
      </c>
      <c r="N28" s="120">
        <v>398</v>
      </c>
      <c r="O28" s="61"/>
      <c r="P28" s="123">
        <v>265</v>
      </c>
      <c r="Q28" s="59"/>
    </row>
    <row r="29" spans="2:17" ht="15" customHeight="1" thickBot="1">
      <c r="B29" s="15" t="s">
        <v>15</v>
      </c>
      <c r="C29" s="109">
        <f t="shared" si="0"/>
        <v>13</v>
      </c>
      <c r="D29" s="109">
        <f t="shared" si="0"/>
        <v>7</v>
      </c>
      <c r="E29" s="109">
        <f t="shared" si="0"/>
        <v>21</v>
      </c>
      <c r="F29" s="110">
        <f t="shared" si="2"/>
        <v>28</v>
      </c>
      <c r="G29" s="62" t="s">
        <v>4</v>
      </c>
      <c r="H29" s="75">
        <f>F29-'１１月'!F29</f>
        <v>58</v>
      </c>
      <c r="I29" s="63" t="s">
        <v>5</v>
      </c>
      <c r="J29" s="35" t="str">
        <f t="shared" si="1"/>
        <v>↑</v>
      </c>
      <c r="L29" s="168"/>
      <c r="M29" s="163">
        <f>SUM(M28:N28)</f>
        <v>803</v>
      </c>
      <c r="N29" s="164"/>
      <c r="O29" s="32" t="s">
        <v>159</v>
      </c>
      <c r="P29" s="122">
        <v>265</v>
      </c>
      <c r="Q29" s="52" t="s">
        <v>161</v>
      </c>
    </row>
    <row r="30" spans="2:17" ht="15" customHeight="1" thickBot="1">
      <c r="B30" s="10"/>
      <c r="C30" s="46"/>
      <c r="H30" s="66"/>
      <c r="L30" s="167" t="s">
        <v>148</v>
      </c>
      <c r="M30" s="118">
        <v>1046</v>
      </c>
      <c r="N30" s="120">
        <v>1075</v>
      </c>
      <c r="O30" s="61"/>
      <c r="P30" s="123">
        <v>710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8"/>
      <c r="M31" s="163">
        <f>SUM(M30:N30)</f>
        <v>2121</v>
      </c>
      <c r="N31" s="164"/>
      <c r="O31" s="32" t="s">
        <v>159</v>
      </c>
      <c r="P31" s="122">
        <v>709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21</v>
      </c>
      <c r="E32" s="116">
        <v>13</v>
      </c>
      <c r="F32" s="106">
        <f>SUM(D32:E32)</f>
        <v>34</v>
      </c>
      <c r="G32" s="49" t="s">
        <v>4</v>
      </c>
      <c r="H32" s="71">
        <f>F32-'１１月'!F32</f>
        <v>-1</v>
      </c>
      <c r="I32" s="50" t="s">
        <v>5</v>
      </c>
      <c r="J32" s="35" t="str">
        <f aca="true" t="shared" si="3" ref="J32:J38">IF(H32=0,"",IF(H32&gt;0,"↑","↓"))</f>
        <v>↓</v>
      </c>
      <c r="L32" s="167" t="s">
        <v>149</v>
      </c>
      <c r="M32" s="118">
        <v>1102</v>
      </c>
      <c r="N32" s="120">
        <v>1179</v>
      </c>
      <c r="O32" s="61"/>
      <c r="P32" s="123">
        <v>678</v>
      </c>
      <c r="Q32" s="59"/>
    </row>
    <row r="33" spans="2:17" ht="15" customHeight="1">
      <c r="B33" s="13" t="s">
        <v>10</v>
      </c>
      <c r="C33" s="116">
        <v>1</v>
      </c>
      <c r="D33" s="116">
        <v>7</v>
      </c>
      <c r="E33" s="116">
        <v>4</v>
      </c>
      <c r="F33" s="106">
        <f aca="true" t="shared" si="4" ref="F33:F38">SUM(D33:E33)</f>
        <v>11</v>
      </c>
      <c r="G33" s="49" t="s">
        <v>4</v>
      </c>
      <c r="H33" s="71">
        <f>F33-'１１月'!F33</f>
        <v>-9</v>
      </c>
      <c r="I33" s="50" t="s">
        <v>5</v>
      </c>
      <c r="J33" s="35" t="str">
        <f t="shared" si="3"/>
        <v>↓</v>
      </c>
      <c r="L33" s="168"/>
      <c r="M33" s="163">
        <f>SUM(M32:N32)</f>
        <v>2281</v>
      </c>
      <c r="N33" s="164"/>
      <c r="O33" s="32" t="s">
        <v>159</v>
      </c>
      <c r="P33" s="122">
        <v>678</v>
      </c>
      <c r="Q33" s="52" t="s">
        <v>161</v>
      </c>
    </row>
    <row r="34" spans="2:17" ht="15" customHeight="1">
      <c r="B34" s="13" t="s">
        <v>11</v>
      </c>
      <c r="C34" s="116">
        <v>41</v>
      </c>
      <c r="D34" s="116">
        <v>48</v>
      </c>
      <c r="E34" s="116">
        <v>48</v>
      </c>
      <c r="F34" s="106">
        <f t="shared" si="4"/>
        <v>96</v>
      </c>
      <c r="G34" s="49" t="s">
        <v>4</v>
      </c>
      <c r="H34" s="71">
        <f>F34-'１１月'!F34</f>
        <v>-14</v>
      </c>
      <c r="I34" s="50" t="s">
        <v>5</v>
      </c>
      <c r="J34" s="35" t="str">
        <f t="shared" si="3"/>
        <v>↓</v>
      </c>
      <c r="L34" s="167" t="s">
        <v>150</v>
      </c>
      <c r="M34" s="118">
        <v>397</v>
      </c>
      <c r="N34" s="120">
        <v>365</v>
      </c>
      <c r="O34" s="61"/>
      <c r="P34" s="123">
        <v>237</v>
      </c>
      <c r="Q34" s="59"/>
    </row>
    <row r="35" spans="2:17" ht="15" customHeight="1">
      <c r="B35" s="13" t="s">
        <v>12</v>
      </c>
      <c r="C35" s="116">
        <v>36</v>
      </c>
      <c r="D35" s="116">
        <v>45</v>
      </c>
      <c r="E35" s="116">
        <v>45</v>
      </c>
      <c r="F35" s="106">
        <f t="shared" si="4"/>
        <v>90</v>
      </c>
      <c r="G35" s="49" t="s">
        <v>4</v>
      </c>
      <c r="H35" s="71">
        <f>F35-'１１月'!F35</f>
        <v>-60</v>
      </c>
      <c r="I35" s="50" t="s">
        <v>5</v>
      </c>
      <c r="J35" s="35" t="str">
        <f t="shared" si="3"/>
        <v>↓</v>
      </c>
      <c r="L35" s="168"/>
      <c r="M35" s="163">
        <f>SUM(M34:N34)</f>
        <v>762</v>
      </c>
      <c r="N35" s="164"/>
      <c r="O35" s="32" t="s">
        <v>159</v>
      </c>
      <c r="P35" s="122">
        <v>237</v>
      </c>
      <c r="Q35" s="52" t="s">
        <v>161</v>
      </c>
    </row>
    <row r="36" spans="2:17" ht="15" customHeight="1">
      <c r="B36" s="13" t="s">
        <v>13</v>
      </c>
      <c r="C36" s="116">
        <v>10</v>
      </c>
      <c r="D36" s="116">
        <v>2</v>
      </c>
      <c r="E36" s="116">
        <v>1</v>
      </c>
      <c r="F36" s="106">
        <f t="shared" si="4"/>
        <v>3</v>
      </c>
      <c r="G36" s="49" t="s">
        <v>4</v>
      </c>
      <c r="H36" s="71">
        <f>F36-'１１月'!F36</f>
        <v>-4</v>
      </c>
      <c r="I36" s="50" t="s">
        <v>5</v>
      </c>
      <c r="J36" s="35" t="str">
        <f t="shared" si="3"/>
        <v>↓</v>
      </c>
      <c r="L36" s="167" t="s">
        <v>151</v>
      </c>
      <c r="M36" s="118">
        <v>839</v>
      </c>
      <c r="N36" s="120">
        <v>859</v>
      </c>
      <c r="O36" s="61"/>
      <c r="P36" s="123">
        <v>531</v>
      </c>
      <c r="Q36" s="59"/>
    </row>
    <row r="37" spans="2:17" ht="15" customHeight="1" thickBot="1">
      <c r="B37" s="14" t="s">
        <v>14</v>
      </c>
      <c r="C37" s="117">
        <v>5</v>
      </c>
      <c r="D37" s="117">
        <v>2</v>
      </c>
      <c r="E37" s="117">
        <v>0</v>
      </c>
      <c r="F37" s="108">
        <f t="shared" si="4"/>
        <v>2</v>
      </c>
      <c r="G37" s="60" t="s">
        <v>4</v>
      </c>
      <c r="H37" s="74">
        <f>F37-'１１月'!F37</f>
        <v>2</v>
      </c>
      <c r="I37" s="53" t="s">
        <v>5</v>
      </c>
      <c r="J37" s="35" t="str">
        <f t="shared" si="3"/>
        <v>↑</v>
      </c>
      <c r="L37" s="168"/>
      <c r="M37" s="163">
        <f>SUM(M36:N36)</f>
        <v>1698</v>
      </c>
      <c r="N37" s="164"/>
      <c r="O37" s="32" t="s">
        <v>159</v>
      </c>
      <c r="P37" s="122">
        <v>511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9</v>
      </c>
      <c r="D38" s="109">
        <f>D32-D33+D34-D35+D36-D37</f>
        <v>17</v>
      </c>
      <c r="E38" s="109">
        <f>E32-E33+E34-E35+E36-E37</f>
        <v>13</v>
      </c>
      <c r="F38" s="110">
        <f t="shared" si="4"/>
        <v>30</v>
      </c>
      <c r="G38" s="64" t="s">
        <v>4</v>
      </c>
      <c r="H38" s="75">
        <f>F38-'１１月'!F38</f>
        <v>48</v>
      </c>
      <c r="I38" s="63" t="s">
        <v>5</v>
      </c>
      <c r="J38" s="35" t="str">
        <f t="shared" si="3"/>
        <v>↑</v>
      </c>
      <c r="L38" s="167" t="s">
        <v>152</v>
      </c>
      <c r="M38" s="118">
        <v>148</v>
      </c>
      <c r="N38" s="120">
        <v>142</v>
      </c>
      <c r="O38" s="61"/>
      <c r="P38" s="123">
        <v>67</v>
      </c>
      <c r="Q38" s="59"/>
    </row>
    <row r="39" spans="2:17" ht="15" customHeight="1" thickBot="1">
      <c r="B39" s="10"/>
      <c r="C39" s="46"/>
      <c r="H39" s="66"/>
      <c r="L39" s="168"/>
      <c r="M39" s="163">
        <f>SUM(M38:N38)</f>
        <v>290</v>
      </c>
      <c r="N39" s="164"/>
      <c r="O39" s="32" t="s">
        <v>159</v>
      </c>
      <c r="P39" s="122">
        <v>67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7" t="s">
        <v>153</v>
      </c>
      <c r="M40" s="118">
        <v>196</v>
      </c>
      <c r="N40" s="120">
        <v>224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F41-'１１月'!F41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68"/>
      <c r="M41" s="163">
        <f>SUM(M40:N40)</f>
        <v>420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F42-'１１月'!F42</f>
        <v>0</v>
      </c>
      <c r="I42" s="50" t="s">
        <v>5</v>
      </c>
      <c r="J42" s="35">
        <f t="shared" si="5"/>
      </c>
      <c r="L42" s="167" t="s">
        <v>154</v>
      </c>
      <c r="M42" s="118">
        <v>705</v>
      </c>
      <c r="N42" s="120">
        <v>698</v>
      </c>
      <c r="O42" s="61"/>
      <c r="P42" s="123">
        <v>451</v>
      </c>
      <c r="Q42" s="59"/>
    </row>
    <row r="43" spans="2:17" ht="15" customHeight="1">
      <c r="B43" s="13" t="s">
        <v>11</v>
      </c>
      <c r="C43" s="116">
        <v>24</v>
      </c>
      <c r="D43" s="116">
        <v>4</v>
      </c>
      <c r="E43" s="116">
        <v>22</v>
      </c>
      <c r="F43" s="106">
        <f t="shared" si="6"/>
        <v>26</v>
      </c>
      <c r="G43" s="49" t="s">
        <v>4</v>
      </c>
      <c r="H43" s="71">
        <f>F43-'１１月'!F43</f>
        <v>-13</v>
      </c>
      <c r="I43" s="50" t="s">
        <v>5</v>
      </c>
      <c r="J43" s="35" t="str">
        <f t="shared" si="5"/>
        <v>↓</v>
      </c>
      <c r="L43" s="168"/>
      <c r="M43" s="163">
        <f>SUM(M42:N42)</f>
        <v>1403</v>
      </c>
      <c r="N43" s="164"/>
      <c r="O43" s="32" t="s">
        <v>163</v>
      </c>
      <c r="P43" s="122">
        <v>445</v>
      </c>
      <c r="Q43" s="52" t="s">
        <v>164</v>
      </c>
    </row>
    <row r="44" spans="2:17" ht="15" customHeight="1">
      <c r="B44" s="13" t="s">
        <v>12</v>
      </c>
      <c r="C44" s="116">
        <v>17</v>
      </c>
      <c r="D44" s="116">
        <v>14</v>
      </c>
      <c r="E44" s="116">
        <v>14</v>
      </c>
      <c r="F44" s="106">
        <f t="shared" si="6"/>
        <v>28</v>
      </c>
      <c r="G44" s="49" t="s">
        <v>4</v>
      </c>
      <c r="H44" s="71">
        <f>F44-'１１月'!F44</f>
        <v>7</v>
      </c>
      <c r="I44" s="50" t="s">
        <v>5</v>
      </c>
      <c r="J44" s="35" t="str">
        <f t="shared" si="5"/>
        <v>↑</v>
      </c>
      <c r="L44" s="167" t="s">
        <v>155</v>
      </c>
      <c r="M44" s="118">
        <v>320</v>
      </c>
      <c r="N44" s="120">
        <v>323</v>
      </c>
      <c r="O44" s="61"/>
      <c r="P44" s="123">
        <v>200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F45-'１１月'!F45</f>
        <v>0</v>
      </c>
      <c r="I45" s="50" t="s">
        <v>5</v>
      </c>
      <c r="J45" s="35">
        <f t="shared" si="5"/>
      </c>
      <c r="L45" s="168"/>
      <c r="M45" s="163">
        <f>SUM(M44:N44)</f>
        <v>643</v>
      </c>
      <c r="N45" s="164"/>
      <c r="O45" s="32" t="s">
        <v>159</v>
      </c>
      <c r="P45" s="122">
        <v>200</v>
      </c>
      <c r="Q45" s="52" t="s">
        <v>161</v>
      </c>
    </row>
    <row r="46" spans="2:17" ht="15" customHeight="1" thickBot="1">
      <c r="B46" s="14" t="s">
        <v>14</v>
      </c>
      <c r="C46" s="117">
        <v>3</v>
      </c>
      <c r="D46" s="117">
        <v>0</v>
      </c>
      <c r="E46" s="117">
        <v>1</v>
      </c>
      <c r="F46" s="108">
        <f t="shared" si="6"/>
        <v>1</v>
      </c>
      <c r="G46" s="60" t="s">
        <v>4</v>
      </c>
      <c r="H46" s="74">
        <f>F46-'１１月'!F46</f>
        <v>-29</v>
      </c>
      <c r="I46" s="53" t="s">
        <v>5</v>
      </c>
      <c r="J46" s="35" t="str">
        <f t="shared" si="5"/>
        <v>↓</v>
      </c>
      <c r="L46" s="167" t="s">
        <v>156</v>
      </c>
      <c r="M46" s="118">
        <v>207</v>
      </c>
      <c r="N46" s="120">
        <v>217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4</v>
      </c>
      <c r="D47" s="109">
        <f>D41-D42+D43-D44+D45-D46</f>
        <v>-10</v>
      </c>
      <c r="E47" s="109">
        <f>E41-E42+E43-E44+E45-E46</f>
        <v>8</v>
      </c>
      <c r="F47" s="110">
        <f t="shared" si="6"/>
        <v>-2</v>
      </c>
      <c r="G47" s="64" t="s">
        <v>4</v>
      </c>
      <c r="H47" s="75">
        <f>F47-'１１月'!F47</f>
        <v>10</v>
      </c>
      <c r="I47" s="63" t="s">
        <v>5</v>
      </c>
      <c r="J47" s="35" t="str">
        <f t="shared" si="5"/>
        <v>↑</v>
      </c>
      <c r="L47" s="168"/>
      <c r="M47" s="163">
        <f>SUM(M46:N46)</f>
        <v>424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117</v>
      </c>
      <c r="N48" s="120">
        <v>110</v>
      </c>
      <c r="O48" s="61"/>
      <c r="P48" s="123">
        <v>55</v>
      </c>
      <c r="Q48" s="59"/>
    </row>
    <row r="49" spans="12:17" ht="15" customHeight="1">
      <c r="L49" s="168"/>
      <c r="M49" s="163">
        <f>SUM(M48:N48)</f>
        <v>227</v>
      </c>
      <c r="N49" s="164"/>
      <c r="O49" s="32" t="s">
        <v>159</v>
      </c>
      <c r="P49" s="122">
        <v>55</v>
      </c>
      <c r="Q49" s="52" t="s">
        <v>161</v>
      </c>
    </row>
    <row r="50" spans="12:17" ht="15" customHeight="1">
      <c r="L50" s="167" t="s">
        <v>162</v>
      </c>
      <c r="M50" s="118">
        <v>311</v>
      </c>
      <c r="N50" s="120">
        <v>296</v>
      </c>
      <c r="O50" s="61"/>
      <c r="P50" s="123">
        <v>187</v>
      </c>
      <c r="Q50" s="59"/>
    </row>
    <row r="51" spans="12:17" ht="15" customHeight="1">
      <c r="L51" s="168"/>
      <c r="M51" s="163">
        <f>SUM(M50:N50)</f>
        <v>607</v>
      </c>
      <c r="N51" s="164"/>
      <c r="O51" s="32" t="s">
        <v>159</v>
      </c>
      <c r="P51" s="122">
        <v>187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17309</v>
      </c>
      <c r="N52" s="112">
        <f>SUM(N6+N8+N10+N12+N14+N16+N18+N20+N22+N24+N26+N28+N30+N32+N34+N36+N38+N40+N42+N44+N46+N48+N50)</f>
        <v>17144</v>
      </c>
      <c r="O52" s="61"/>
      <c r="P52" s="113">
        <f>SUM(P6+P8+P10+P12+P14+P16+P18+P20+P22+P24+P26+P28+P30+P32+P34+P36+P38+P40+P42+P44+P46+P48+P50)</f>
        <v>11056</v>
      </c>
      <c r="Q52" s="59"/>
    </row>
    <row r="53" spans="12:17" ht="15" customHeight="1" thickBot="1">
      <c r="L53" s="169"/>
      <c r="M53" s="165">
        <f>SUM(M52:N52)</f>
        <v>34453</v>
      </c>
      <c r="N53" s="166"/>
      <c r="O53" s="65" t="s">
        <v>167</v>
      </c>
      <c r="P53" s="114">
        <f>SUM(P7+P9+P11+P13+P15+P17+P19+P21+P23+P25+P27+P29+P31+P33+P35+P37+P39+P41+P43+P45+P47+P49+P51)</f>
        <v>10750</v>
      </c>
      <c r="Q53" s="43" t="s">
        <v>168</v>
      </c>
    </row>
  </sheetData>
  <mergeCells count="61"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6">
      <selection activeCell="E33" sqref="E3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"平成"&amp;WIDECHAR('目次'!B3+1)&amp;"年１月１日の人口"</f>
        <v>平成１６年１月１日の人口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34474</v>
      </c>
      <c r="E3" s="155"/>
      <c r="F3" s="156"/>
      <c r="G3" s="47" t="s">
        <v>4</v>
      </c>
      <c r="H3" s="69">
        <f>D3-'１２月'!D3</f>
        <v>21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17331</v>
      </c>
      <c r="E4" s="158"/>
      <c r="F4" s="159"/>
      <c r="G4" s="49" t="s">
        <v>4</v>
      </c>
      <c r="H4" s="70">
        <f>D4-'１２月'!D4</f>
        <v>22</v>
      </c>
      <c r="I4" s="50" t="s">
        <v>5</v>
      </c>
      <c r="J4" s="35" t="str">
        <f>IF(H4=0,"",IF(H4&gt;0,"↑","↓"))</f>
        <v>↑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17143</v>
      </c>
      <c r="E5" s="158"/>
      <c r="F5" s="159"/>
      <c r="G5" s="51" t="s">
        <v>4</v>
      </c>
      <c r="H5" s="72">
        <f>D5-'１２月'!D5</f>
        <v>-1</v>
      </c>
      <c r="I5" s="52" t="s">
        <v>5</v>
      </c>
      <c r="J5" s="35" t="str">
        <f>IF(H5=0,"",IF(H5&gt;0,"↑","↓"))</f>
        <v>↓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11053</v>
      </c>
      <c r="E6" s="161"/>
      <c r="F6" s="162"/>
      <c r="G6" s="55" t="s">
        <v>4</v>
      </c>
      <c r="H6" s="73">
        <f>D6-'１２月'!D6</f>
        <v>-3</v>
      </c>
      <c r="I6" s="56" t="s">
        <v>5</v>
      </c>
      <c r="J6" s="35" t="str">
        <f>IF(H6=0,"",IF(H6&gt;0,"↑","↓"))</f>
        <v>↓</v>
      </c>
      <c r="L6" s="167" t="s">
        <v>136</v>
      </c>
      <c r="M6" s="118">
        <v>119</v>
      </c>
      <c r="N6" s="119">
        <v>148</v>
      </c>
      <c r="O6" s="30"/>
      <c r="P6" s="121">
        <v>65</v>
      </c>
      <c r="Q6" s="59"/>
    </row>
    <row r="7" spans="6:17" ht="15" customHeight="1">
      <c r="F7" s="104"/>
      <c r="H7" s="67"/>
      <c r="L7" s="168"/>
      <c r="M7" s="163">
        <f>SUM(M6:N6)</f>
        <v>267</v>
      </c>
      <c r="N7" s="164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7" t="s">
        <v>137</v>
      </c>
      <c r="M8" s="118">
        <v>186</v>
      </c>
      <c r="N8" s="120">
        <v>193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33987</v>
      </c>
      <c r="E9" s="155"/>
      <c r="F9" s="156"/>
      <c r="G9" s="47" t="s">
        <v>4</v>
      </c>
      <c r="H9" s="69">
        <f>D9-'１２月'!D9</f>
        <v>32</v>
      </c>
      <c r="I9" s="48" t="s">
        <v>5</v>
      </c>
      <c r="J9" s="35" t="str">
        <f>IF(H9=0,"",IF(H9&gt;0,"↑","↓"))</f>
        <v>↑</v>
      </c>
      <c r="L9" s="168"/>
      <c r="M9" s="163">
        <f>SUM(M8:N8)</f>
        <v>379</v>
      </c>
      <c r="N9" s="164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75">
        <f>'１２月'!D10+'１月'!D38</f>
        <v>17118</v>
      </c>
      <c r="E10" s="158"/>
      <c r="F10" s="159"/>
      <c r="G10" s="49" t="s">
        <v>4</v>
      </c>
      <c r="H10" s="70">
        <f>D10-'１２月'!D10</f>
        <v>24</v>
      </c>
      <c r="I10" s="50" t="s">
        <v>5</v>
      </c>
      <c r="J10" s="35" t="str">
        <f>IF(H10=0,"",IF(H10&gt;0,"↑","↓"))</f>
        <v>↑</v>
      </c>
      <c r="L10" s="167" t="s">
        <v>138</v>
      </c>
      <c r="M10" s="118">
        <v>1352</v>
      </c>
      <c r="N10" s="120">
        <v>1289</v>
      </c>
      <c r="O10" s="61"/>
      <c r="P10" s="123">
        <v>915</v>
      </c>
      <c r="Q10" s="59"/>
    </row>
    <row r="11" spans="2:17" ht="15" customHeight="1">
      <c r="B11" s="125" t="s">
        <v>2</v>
      </c>
      <c r="C11" s="126"/>
      <c r="D11" s="175">
        <f>'１２月'!D11+'１月'!E38</f>
        <v>16869</v>
      </c>
      <c r="E11" s="158"/>
      <c r="F11" s="159"/>
      <c r="G11" s="49" t="s">
        <v>4</v>
      </c>
      <c r="H11" s="72">
        <f>D11-'１２月'!D11</f>
        <v>8</v>
      </c>
      <c r="I11" s="50" t="s">
        <v>5</v>
      </c>
      <c r="J11" s="35" t="str">
        <f>IF(H11=0,"",IF(H11&gt;0,"↑","↓"))</f>
        <v>↑</v>
      </c>
      <c r="L11" s="168"/>
      <c r="M11" s="163">
        <f>SUM(M10:N10)</f>
        <v>2641</v>
      </c>
      <c r="N11" s="164"/>
      <c r="O11" s="32" t="s">
        <v>159</v>
      </c>
      <c r="P11" s="122">
        <v>668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'１２月'!D12+'１月'!C38</f>
        <v>10666</v>
      </c>
      <c r="E12" s="161"/>
      <c r="F12" s="162"/>
      <c r="G12" s="55" t="s">
        <v>4</v>
      </c>
      <c r="H12" s="73">
        <f>D12-'１２月'!D12</f>
        <v>7</v>
      </c>
      <c r="I12" s="56" t="s">
        <v>5</v>
      </c>
      <c r="J12" s="35" t="str">
        <f>IF(H12=0,"",IF(H12&gt;0,"↑","↓"))</f>
        <v>↑</v>
      </c>
      <c r="L12" s="167" t="s">
        <v>139</v>
      </c>
      <c r="M12" s="118">
        <v>2103</v>
      </c>
      <c r="N12" s="120">
        <v>2042</v>
      </c>
      <c r="O12" s="61"/>
      <c r="P12" s="123">
        <v>1258</v>
      </c>
      <c r="Q12" s="59"/>
    </row>
    <row r="13" spans="6:17" ht="15" customHeight="1">
      <c r="F13" s="104"/>
      <c r="H13" s="67"/>
      <c r="L13" s="168"/>
      <c r="M13" s="163">
        <f>SUM(M12:N12)</f>
        <v>4145</v>
      </c>
      <c r="N13" s="164"/>
      <c r="O13" s="32" t="s">
        <v>159</v>
      </c>
      <c r="P13" s="122">
        <v>1247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7" t="s">
        <v>140</v>
      </c>
      <c r="M14" s="118">
        <v>502</v>
      </c>
      <c r="N14" s="120">
        <v>504</v>
      </c>
      <c r="O14" s="61"/>
      <c r="P14" s="123">
        <v>296</v>
      </c>
      <c r="Q14" s="59"/>
    </row>
    <row r="15" spans="2:17" ht="15" customHeight="1">
      <c r="B15" s="84" t="s">
        <v>0</v>
      </c>
      <c r="C15" s="124"/>
      <c r="D15" s="154">
        <f>SUM(D16:F17)</f>
        <v>487</v>
      </c>
      <c r="E15" s="155"/>
      <c r="F15" s="156"/>
      <c r="G15" s="47" t="s">
        <v>4</v>
      </c>
      <c r="H15" s="69">
        <f>D15-'１２月'!D15</f>
        <v>-11</v>
      </c>
      <c r="I15" s="48" t="s">
        <v>5</v>
      </c>
      <c r="J15" s="35" t="str">
        <f>IF(H15=0,"",IF(H15&gt;0,"↑","↓"))</f>
        <v>↓</v>
      </c>
      <c r="L15" s="168"/>
      <c r="M15" s="163">
        <f>SUM(M14:N14)</f>
        <v>1006</v>
      </c>
      <c r="N15" s="164"/>
      <c r="O15" s="32" t="s">
        <v>159</v>
      </c>
      <c r="P15" s="122">
        <v>296</v>
      </c>
      <c r="Q15" s="52" t="s">
        <v>161</v>
      </c>
    </row>
    <row r="16" spans="2:17" ht="15" customHeight="1">
      <c r="B16" s="125" t="s">
        <v>1</v>
      </c>
      <c r="C16" s="126"/>
      <c r="D16" s="175">
        <f>'１２月'!D16+'１月'!D47</f>
        <v>213</v>
      </c>
      <c r="E16" s="158"/>
      <c r="F16" s="159"/>
      <c r="G16" s="49" t="s">
        <v>4</v>
      </c>
      <c r="H16" s="70">
        <f>D16-'１２月'!D16</f>
        <v>-2</v>
      </c>
      <c r="I16" s="50" t="s">
        <v>5</v>
      </c>
      <c r="J16" s="35" t="str">
        <f>IF(H16=0,"",IF(H16&gt;0,"↑","↓"))</f>
        <v>↓</v>
      </c>
      <c r="L16" s="167" t="s">
        <v>141</v>
      </c>
      <c r="M16" s="118">
        <v>1276</v>
      </c>
      <c r="N16" s="120">
        <v>1293</v>
      </c>
      <c r="O16" s="61"/>
      <c r="P16" s="123">
        <v>802</v>
      </c>
      <c r="Q16" s="59"/>
    </row>
    <row r="17" spans="2:17" ht="15" customHeight="1">
      <c r="B17" s="125" t="s">
        <v>2</v>
      </c>
      <c r="C17" s="126"/>
      <c r="D17" s="175">
        <f>'１２月'!D17+'１月'!E47</f>
        <v>274</v>
      </c>
      <c r="E17" s="158"/>
      <c r="F17" s="159"/>
      <c r="G17" s="49" t="s">
        <v>4</v>
      </c>
      <c r="H17" s="72">
        <f>D17-'１２月'!D17</f>
        <v>-9</v>
      </c>
      <c r="I17" s="50" t="s">
        <v>5</v>
      </c>
      <c r="J17" s="35" t="str">
        <f>IF(H17=0,"",IF(H17&gt;0,"↑","↓"))</f>
        <v>↓</v>
      </c>
      <c r="L17" s="168"/>
      <c r="M17" s="163">
        <f>SUM(M16:N16)</f>
        <v>2569</v>
      </c>
      <c r="N17" s="164"/>
      <c r="O17" s="32" t="s">
        <v>159</v>
      </c>
      <c r="P17" s="122">
        <v>800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'１２月'!D18+'１月'!C47</f>
        <v>387</v>
      </c>
      <c r="E18" s="161"/>
      <c r="F18" s="162"/>
      <c r="G18" s="55" t="s">
        <v>4</v>
      </c>
      <c r="H18" s="73">
        <f>D18-'１２月'!D18</f>
        <v>-10</v>
      </c>
      <c r="I18" s="56" t="s">
        <v>5</v>
      </c>
      <c r="J18" s="35" t="str">
        <f>IF(H18=0,"",IF(H18&gt;0,"↑","↓"))</f>
        <v>↓</v>
      </c>
      <c r="L18" s="167" t="s">
        <v>142</v>
      </c>
      <c r="M18" s="118">
        <v>2414</v>
      </c>
      <c r="N18" s="120">
        <v>2385</v>
      </c>
      <c r="O18" s="61"/>
      <c r="P18" s="123">
        <v>1590</v>
      </c>
      <c r="Q18" s="59"/>
    </row>
    <row r="19" spans="12:17" ht="15" customHeight="1">
      <c r="L19" s="168"/>
      <c r="M19" s="163">
        <f>SUM(M18:N18)</f>
        <v>4799</v>
      </c>
      <c r="N19" s="164"/>
      <c r="O19" s="32" t="s">
        <v>159</v>
      </c>
      <c r="P19" s="122">
        <v>1590</v>
      </c>
      <c r="Q19" s="52" t="s">
        <v>161</v>
      </c>
    </row>
    <row r="20" spans="2:17" ht="15" customHeight="1">
      <c r="B20" s="88" t="s">
        <v>7</v>
      </c>
      <c r="C20" s="46"/>
      <c r="H20" s="66"/>
      <c r="L20" s="167" t="s">
        <v>143</v>
      </c>
      <c r="M20" s="118">
        <v>87</v>
      </c>
      <c r="N20" s="120">
        <v>97</v>
      </c>
      <c r="O20" s="61"/>
      <c r="P20" s="123">
        <v>46</v>
      </c>
      <c r="Q20" s="59"/>
    </row>
    <row r="21" spans="3:17" ht="15" customHeight="1" thickBot="1">
      <c r="C21" s="46"/>
      <c r="H21" s="66"/>
      <c r="L21" s="168"/>
      <c r="M21" s="163">
        <f>SUM(M20:N20)</f>
        <v>184</v>
      </c>
      <c r="N21" s="164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7" t="s">
        <v>144</v>
      </c>
      <c r="M22" s="118">
        <v>1246</v>
      </c>
      <c r="N22" s="120">
        <v>1182</v>
      </c>
      <c r="O22" s="61"/>
      <c r="P22" s="123">
        <v>831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15</v>
      </c>
      <c r="F23" s="106">
        <f>SUM(D23:E23)</f>
        <v>34</v>
      </c>
      <c r="G23" s="49" t="s">
        <v>4</v>
      </c>
      <c r="H23" s="71">
        <f>F23-'１２月'!F23</f>
        <v>-1</v>
      </c>
      <c r="I23" s="50" t="s">
        <v>5</v>
      </c>
      <c r="J23" s="35" t="str">
        <f aca="true" t="shared" si="1" ref="J23:J29">IF(H23=0,"",IF(H23&gt;0,"↑","↓"))</f>
        <v>↓</v>
      </c>
      <c r="L23" s="168"/>
      <c r="M23" s="163">
        <f>SUM(M22:N22)</f>
        <v>2428</v>
      </c>
      <c r="N23" s="164"/>
      <c r="O23" s="32" t="s">
        <v>159</v>
      </c>
      <c r="P23" s="122">
        <v>831</v>
      </c>
      <c r="Q23" s="52" t="s">
        <v>161</v>
      </c>
    </row>
    <row r="24" spans="2:17" ht="15" customHeight="1">
      <c r="B24" s="13" t="s">
        <v>10</v>
      </c>
      <c r="C24" s="105">
        <f t="shared" si="0"/>
        <v>4</v>
      </c>
      <c r="D24" s="105">
        <f t="shared" si="0"/>
        <v>9</v>
      </c>
      <c r="E24" s="105">
        <f t="shared" si="0"/>
        <v>13</v>
      </c>
      <c r="F24" s="106">
        <f aca="true" t="shared" si="2" ref="F24:F29">SUM(D24:E24)</f>
        <v>22</v>
      </c>
      <c r="G24" s="49" t="s">
        <v>4</v>
      </c>
      <c r="H24" s="71">
        <f>F24-'１２月'!F24</f>
        <v>11</v>
      </c>
      <c r="I24" s="50" t="s">
        <v>5</v>
      </c>
      <c r="J24" s="35" t="str">
        <f t="shared" si="1"/>
        <v>↑</v>
      </c>
      <c r="L24" s="167" t="s">
        <v>145</v>
      </c>
      <c r="M24" s="118">
        <v>452</v>
      </c>
      <c r="N24" s="120">
        <v>449</v>
      </c>
      <c r="O24" s="61"/>
      <c r="P24" s="123">
        <v>248</v>
      </c>
      <c r="Q24" s="59"/>
    </row>
    <row r="25" spans="2:17" ht="15" customHeight="1">
      <c r="B25" s="13" t="s">
        <v>11</v>
      </c>
      <c r="C25" s="105">
        <f t="shared" si="0"/>
        <v>78</v>
      </c>
      <c r="D25" s="105">
        <f t="shared" si="0"/>
        <v>78</v>
      </c>
      <c r="E25" s="105">
        <f t="shared" si="0"/>
        <v>80</v>
      </c>
      <c r="F25" s="106">
        <f t="shared" si="2"/>
        <v>158</v>
      </c>
      <c r="G25" s="49" t="s">
        <v>4</v>
      </c>
      <c r="H25" s="71">
        <f>F25-'１２月'!F25</f>
        <v>36</v>
      </c>
      <c r="I25" s="50" t="s">
        <v>5</v>
      </c>
      <c r="J25" s="35" t="str">
        <f t="shared" si="1"/>
        <v>↑</v>
      </c>
      <c r="L25" s="168"/>
      <c r="M25" s="163">
        <f>SUM(M24:N24)</f>
        <v>901</v>
      </c>
      <c r="N25" s="164"/>
      <c r="O25" s="32" t="s">
        <v>159</v>
      </c>
      <c r="P25" s="122">
        <v>247</v>
      </c>
      <c r="Q25" s="52" t="s">
        <v>161</v>
      </c>
    </row>
    <row r="26" spans="2:17" ht="15" customHeight="1">
      <c r="B26" s="13" t="s">
        <v>12</v>
      </c>
      <c r="C26" s="105">
        <f t="shared" si="0"/>
        <v>52</v>
      </c>
      <c r="D26" s="105">
        <f t="shared" si="0"/>
        <v>62</v>
      </c>
      <c r="E26" s="105">
        <f t="shared" si="0"/>
        <v>62</v>
      </c>
      <c r="F26" s="106">
        <f t="shared" si="2"/>
        <v>124</v>
      </c>
      <c r="G26" s="49" t="s">
        <v>4</v>
      </c>
      <c r="H26" s="71">
        <f>F26-'１２月'!F26</f>
        <v>6</v>
      </c>
      <c r="I26" s="50" t="s">
        <v>5</v>
      </c>
      <c r="J26" s="35" t="str">
        <f t="shared" si="1"/>
        <v>↑</v>
      </c>
      <c r="L26" s="167" t="s">
        <v>146</v>
      </c>
      <c r="M26" s="118">
        <v>1794</v>
      </c>
      <c r="N26" s="120">
        <v>1675</v>
      </c>
      <c r="O26" s="61"/>
      <c r="P26" s="123">
        <v>1340</v>
      </c>
      <c r="Q26" s="59"/>
    </row>
    <row r="27" spans="2:17" ht="15" customHeight="1">
      <c r="B27" s="13" t="s">
        <v>13</v>
      </c>
      <c r="C27" s="105">
        <f t="shared" si="0"/>
        <v>6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F27-'１２月'!F27</f>
        <v>-3</v>
      </c>
      <c r="I27" s="50" t="s">
        <v>5</v>
      </c>
      <c r="J27" s="35" t="str">
        <f t="shared" si="1"/>
        <v>↓</v>
      </c>
      <c r="L27" s="168"/>
      <c r="M27" s="163">
        <f>SUM(M26:N26)</f>
        <v>3469</v>
      </c>
      <c r="N27" s="164"/>
      <c r="O27" s="32" t="s">
        <v>159</v>
      </c>
      <c r="P27" s="122">
        <v>1333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31</v>
      </c>
      <c r="D28" s="107">
        <f t="shared" si="0"/>
        <v>4</v>
      </c>
      <c r="E28" s="107">
        <f t="shared" si="0"/>
        <v>21</v>
      </c>
      <c r="F28" s="108">
        <f t="shared" si="2"/>
        <v>25</v>
      </c>
      <c r="G28" s="60" t="s">
        <v>4</v>
      </c>
      <c r="H28" s="74">
        <f>F28-'１２月'!F28</f>
        <v>22</v>
      </c>
      <c r="I28" s="53" t="s">
        <v>5</v>
      </c>
      <c r="J28" s="35" t="str">
        <f t="shared" si="1"/>
        <v>↑</v>
      </c>
      <c r="L28" s="167" t="s">
        <v>147</v>
      </c>
      <c r="M28" s="118">
        <v>410</v>
      </c>
      <c r="N28" s="120">
        <v>399</v>
      </c>
      <c r="O28" s="61"/>
      <c r="P28" s="123">
        <v>265</v>
      </c>
      <c r="Q28" s="59"/>
    </row>
    <row r="29" spans="2:17" ht="15" customHeight="1" thickBot="1">
      <c r="B29" s="15" t="s">
        <v>15</v>
      </c>
      <c r="C29" s="109">
        <f t="shared" si="0"/>
        <v>-3</v>
      </c>
      <c r="D29" s="109">
        <f t="shared" si="0"/>
        <v>22</v>
      </c>
      <c r="E29" s="109">
        <f t="shared" si="0"/>
        <v>-1</v>
      </c>
      <c r="F29" s="110">
        <f t="shared" si="2"/>
        <v>21</v>
      </c>
      <c r="G29" s="62" t="s">
        <v>4</v>
      </c>
      <c r="H29" s="75">
        <f>F29-'１２月'!F29</f>
        <v>-7</v>
      </c>
      <c r="I29" s="63" t="s">
        <v>5</v>
      </c>
      <c r="J29" s="35" t="str">
        <f t="shared" si="1"/>
        <v>↓</v>
      </c>
      <c r="L29" s="168"/>
      <c r="M29" s="163">
        <f>SUM(M28:N28)</f>
        <v>809</v>
      </c>
      <c r="N29" s="164"/>
      <c r="O29" s="32" t="s">
        <v>159</v>
      </c>
      <c r="P29" s="122">
        <v>265</v>
      </c>
      <c r="Q29" s="52" t="s">
        <v>161</v>
      </c>
    </row>
    <row r="30" spans="2:17" ht="15" customHeight="1" thickBot="1">
      <c r="B30" s="10"/>
      <c r="C30" s="46"/>
      <c r="H30" s="66"/>
      <c r="L30" s="167" t="s">
        <v>148</v>
      </c>
      <c r="M30" s="118">
        <v>1044</v>
      </c>
      <c r="N30" s="120">
        <v>1071</v>
      </c>
      <c r="O30" s="61"/>
      <c r="P30" s="123">
        <v>707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8"/>
      <c r="M31" s="163">
        <f>SUM(M30:N30)</f>
        <v>2115</v>
      </c>
      <c r="N31" s="164"/>
      <c r="O31" s="32" t="s">
        <v>159</v>
      </c>
      <c r="P31" s="122">
        <v>706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18</v>
      </c>
      <c r="E32" s="116">
        <v>15</v>
      </c>
      <c r="F32" s="106">
        <f>SUM(D32:E32)</f>
        <v>33</v>
      </c>
      <c r="G32" s="49" t="s">
        <v>4</v>
      </c>
      <c r="H32" s="71">
        <f>F32-'１２月'!F32</f>
        <v>-1</v>
      </c>
      <c r="I32" s="50" t="s">
        <v>5</v>
      </c>
      <c r="J32" s="35" t="str">
        <f aca="true" t="shared" si="3" ref="J32:J38">IF(H32=0,"",IF(H32&gt;0,"↑","↓"))</f>
        <v>↓</v>
      </c>
      <c r="L32" s="167" t="s">
        <v>149</v>
      </c>
      <c r="M32" s="118">
        <v>1102</v>
      </c>
      <c r="N32" s="120">
        <v>1177</v>
      </c>
      <c r="O32" s="61"/>
      <c r="P32" s="123">
        <v>677</v>
      </c>
      <c r="Q32" s="59"/>
    </row>
    <row r="33" spans="2:17" ht="15" customHeight="1">
      <c r="B33" s="13" t="s">
        <v>10</v>
      </c>
      <c r="C33" s="116">
        <v>4</v>
      </c>
      <c r="D33" s="116">
        <v>9</v>
      </c>
      <c r="E33" s="116">
        <v>13</v>
      </c>
      <c r="F33" s="106">
        <f aca="true" t="shared" si="4" ref="F33:F38">SUM(D33:E33)</f>
        <v>22</v>
      </c>
      <c r="G33" s="49" t="s">
        <v>4</v>
      </c>
      <c r="H33" s="71">
        <f>F33-'１２月'!F33</f>
        <v>11</v>
      </c>
      <c r="I33" s="50" t="s">
        <v>5</v>
      </c>
      <c r="J33" s="35" t="str">
        <f t="shared" si="3"/>
        <v>↑</v>
      </c>
      <c r="L33" s="168"/>
      <c r="M33" s="163">
        <f>SUM(M32:N32)</f>
        <v>2279</v>
      </c>
      <c r="N33" s="164"/>
      <c r="O33" s="32" t="s">
        <v>159</v>
      </c>
      <c r="P33" s="122">
        <v>677</v>
      </c>
      <c r="Q33" s="52" t="s">
        <v>161</v>
      </c>
    </row>
    <row r="34" spans="2:17" ht="15" customHeight="1">
      <c r="B34" s="13" t="s">
        <v>11</v>
      </c>
      <c r="C34" s="116">
        <v>54</v>
      </c>
      <c r="D34" s="116">
        <v>71</v>
      </c>
      <c r="E34" s="116">
        <v>61</v>
      </c>
      <c r="F34" s="106">
        <f t="shared" si="4"/>
        <v>132</v>
      </c>
      <c r="G34" s="49" t="s">
        <v>4</v>
      </c>
      <c r="H34" s="71">
        <f>F34-'１２月'!F34</f>
        <v>36</v>
      </c>
      <c r="I34" s="50" t="s">
        <v>5</v>
      </c>
      <c r="J34" s="35" t="str">
        <f t="shared" si="3"/>
        <v>↑</v>
      </c>
      <c r="L34" s="167" t="s">
        <v>150</v>
      </c>
      <c r="M34" s="118">
        <v>396</v>
      </c>
      <c r="N34" s="120">
        <v>363</v>
      </c>
      <c r="O34" s="61"/>
      <c r="P34" s="123">
        <v>235</v>
      </c>
      <c r="Q34" s="59"/>
    </row>
    <row r="35" spans="2:17" ht="15" customHeight="1">
      <c r="B35" s="13" t="s">
        <v>12</v>
      </c>
      <c r="C35" s="116">
        <v>42</v>
      </c>
      <c r="D35" s="116">
        <v>55</v>
      </c>
      <c r="E35" s="116">
        <v>55</v>
      </c>
      <c r="F35" s="106">
        <f t="shared" si="4"/>
        <v>110</v>
      </c>
      <c r="G35" s="49" t="s">
        <v>4</v>
      </c>
      <c r="H35" s="71">
        <f>F35-'１２月'!F35</f>
        <v>20</v>
      </c>
      <c r="I35" s="50" t="s">
        <v>5</v>
      </c>
      <c r="J35" s="35" t="str">
        <f t="shared" si="3"/>
        <v>↑</v>
      </c>
      <c r="L35" s="168"/>
      <c r="M35" s="163">
        <f>SUM(M34:N34)</f>
        <v>759</v>
      </c>
      <c r="N35" s="164"/>
      <c r="O35" s="32" t="s">
        <v>159</v>
      </c>
      <c r="P35" s="122">
        <v>235</v>
      </c>
      <c r="Q35" s="52" t="s">
        <v>161</v>
      </c>
    </row>
    <row r="36" spans="2:17" ht="15" customHeight="1">
      <c r="B36" s="13" t="s">
        <v>13</v>
      </c>
      <c r="C36" s="116">
        <v>6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F36-'１２月'!F36</f>
        <v>-3</v>
      </c>
      <c r="I36" s="50" t="s">
        <v>5</v>
      </c>
      <c r="J36" s="35" t="str">
        <f t="shared" si="3"/>
        <v>↓</v>
      </c>
      <c r="L36" s="167" t="s">
        <v>151</v>
      </c>
      <c r="M36" s="118">
        <v>840</v>
      </c>
      <c r="N36" s="120">
        <v>859</v>
      </c>
      <c r="O36" s="61"/>
      <c r="P36" s="123">
        <v>533</v>
      </c>
      <c r="Q36" s="59"/>
    </row>
    <row r="37" spans="2:17" ht="15" customHeight="1" thickBot="1">
      <c r="B37" s="14" t="s">
        <v>14</v>
      </c>
      <c r="C37" s="117">
        <v>7</v>
      </c>
      <c r="D37" s="117">
        <v>1</v>
      </c>
      <c r="E37" s="117">
        <v>0</v>
      </c>
      <c r="F37" s="108">
        <f t="shared" si="4"/>
        <v>1</v>
      </c>
      <c r="G37" s="60" t="s">
        <v>4</v>
      </c>
      <c r="H37" s="74">
        <f>F37-'１２月'!F37</f>
        <v>-1</v>
      </c>
      <c r="I37" s="53" t="s">
        <v>5</v>
      </c>
      <c r="J37" s="35" t="str">
        <f t="shared" si="3"/>
        <v>↓</v>
      </c>
      <c r="L37" s="168"/>
      <c r="M37" s="163">
        <f>SUM(M36:N36)</f>
        <v>1699</v>
      </c>
      <c r="N37" s="164"/>
      <c r="O37" s="32" t="s">
        <v>159</v>
      </c>
      <c r="P37" s="122">
        <v>510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7</v>
      </c>
      <c r="D38" s="109">
        <f>D32-D33+D34-D35+D36-D37</f>
        <v>24</v>
      </c>
      <c r="E38" s="109">
        <f>E32-E33+E34-E35+E36-E37</f>
        <v>8</v>
      </c>
      <c r="F38" s="110">
        <f t="shared" si="4"/>
        <v>32</v>
      </c>
      <c r="G38" s="64" t="s">
        <v>4</v>
      </c>
      <c r="H38" s="75">
        <f>F38-'１２月'!F38</f>
        <v>2</v>
      </c>
      <c r="I38" s="63" t="s">
        <v>5</v>
      </c>
      <c r="J38" s="35" t="str">
        <f t="shared" si="3"/>
        <v>↑</v>
      </c>
      <c r="L38" s="167" t="s">
        <v>152</v>
      </c>
      <c r="M38" s="118">
        <v>148</v>
      </c>
      <c r="N38" s="120">
        <v>142</v>
      </c>
      <c r="O38" s="61"/>
      <c r="P38" s="123">
        <v>67</v>
      </c>
      <c r="Q38" s="59"/>
    </row>
    <row r="39" spans="2:17" ht="15" customHeight="1" thickBot="1">
      <c r="B39" s="10"/>
      <c r="C39" s="46"/>
      <c r="H39" s="66"/>
      <c r="L39" s="168"/>
      <c r="M39" s="163">
        <f>SUM(M38:N38)</f>
        <v>290</v>
      </c>
      <c r="N39" s="164"/>
      <c r="O39" s="32" t="s">
        <v>159</v>
      </c>
      <c r="P39" s="122">
        <v>67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7" t="s">
        <v>153</v>
      </c>
      <c r="M40" s="118">
        <v>196</v>
      </c>
      <c r="N40" s="120">
        <v>224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F41-'１２月'!F41</f>
        <v>0</v>
      </c>
      <c r="I41" s="50" t="s">
        <v>5</v>
      </c>
      <c r="J41" s="35">
        <f aca="true" t="shared" si="5" ref="J41:J47">IF(H41=0,"",IF(H41&gt;0,"↑","↓"))</f>
      </c>
      <c r="L41" s="168"/>
      <c r="M41" s="163">
        <f>SUM(M40:N40)</f>
        <v>420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F42-'１２月'!F42</f>
        <v>0</v>
      </c>
      <c r="I42" s="50" t="s">
        <v>5</v>
      </c>
      <c r="J42" s="35">
        <f t="shared" si="5"/>
      </c>
      <c r="L42" s="167" t="s">
        <v>154</v>
      </c>
      <c r="M42" s="118">
        <v>697</v>
      </c>
      <c r="N42" s="120">
        <v>692</v>
      </c>
      <c r="O42" s="61"/>
      <c r="P42" s="123">
        <v>447</v>
      </c>
      <c r="Q42" s="59"/>
    </row>
    <row r="43" spans="2:17" ht="15" customHeight="1">
      <c r="B43" s="13" t="s">
        <v>11</v>
      </c>
      <c r="C43" s="116">
        <v>24</v>
      </c>
      <c r="D43" s="116">
        <v>7</v>
      </c>
      <c r="E43" s="116">
        <v>19</v>
      </c>
      <c r="F43" s="106">
        <f t="shared" si="6"/>
        <v>26</v>
      </c>
      <c r="G43" s="49" t="s">
        <v>4</v>
      </c>
      <c r="H43" s="71">
        <f>F43-'１２月'!F43</f>
        <v>0</v>
      </c>
      <c r="I43" s="50" t="s">
        <v>5</v>
      </c>
      <c r="J43" s="35">
        <f t="shared" si="5"/>
      </c>
      <c r="L43" s="168"/>
      <c r="M43" s="163">
        <f>SUM(M42:N42)</f>
        <v>1389</v>
      </c>
      <c r="N43" s="164"/>
      <c r="O43" s="32" t="s">
        <v>163</v>
      </c>
      <c r="P43" s="122">
        <v>442</v>
      </c>
      <c r="Q43" s="52" t="s">
        <v>164</v>
      </c>
    </row>
    <row r="44" spans="2:17" ht="15" customHeight="1">
      <c r="B44" s="13" t="s">
        <v>12</v>
      </c>
      <c r="C44" s="116">
        <v>10</v>
      </c>
      <c r="D44" s="116">
        <v>7</v>
      </c>
      <c r="E44" s="116">
        <v>7</v>
      </c>
      <c r="F44" s="106">
        <f t="shared" si="6"/>
        <v>14</v>
      </c>
      <c r="G44" s="49" t="s">
        <v>4</v>
      </c>
      <c r="H44" s="71">
        <f>F44-'１２月'!F44</f>
        <v>-14</v>
      </c>
      <c r="I44" s="50" t="s">
        <v>5</v>
      </c>
      <c r="J44" s="35" t="str">
        <f t="shared" si="5"/>
        <v>↓</v>
      </c>
      <c r="L44" s="167" t="s">
        <v>155</v>
      </c>
      <c r="M44" s="118">
        <v>322</v>
      </c>
      <c r="N44" s="120">
        <v>323</v>
      </c>
      <c r="O44" s="61"/>
      <c r="P44" s="123">
        <v>200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F45-'１２月'!F45</f>
        <v>0</v>
      </c>
      <c r="I45" s="50" t="s">
        <v>5</v>
      </c>
      <c r="J45" s="35">
        <f t="shared" si="5"/>
      </c>
      <c r="L45" s="168"/>
      <c r="M45" s="163">
        <f>SUM(M44:N44)</f>
        <v>645</v>
      </c>
      <c r="N45" s="164"/>
      <c r="O45" s="32" t="s">
        <v>159</v>
      </c>
      <c r="P45" s="122">
        <v>200</v>
      </c>
      <c r="Q45" s="52" t="s">
        <v>161</v>
      </c>
    </row>
    <row r="46" spans="2:17" ht="15" customHeight="1" thickBot="1">
      <c r="B46" s="14" t="s">
        <v>14</v>
      </c>
      <c r="C46" s="117">
        <v>24</v>
      </c>
      <c r="D46" s="117">
        <v>3</v>
      </c>
      <c r="E46" s="117">
        <v>21</v>
      </c>
      <c r="F46" s="108">
        <f t="shared" si="6"/>
        <v>24</v>
      </c>
      <c r="G46" s="60" t="s">
        <v>4</v>
      </c>
      <c r="H46" s="74">
        <f>F46-'１２月'!F46</f>
        <v>23</v>
      </c>
      <c r="I46" s="53" t="s">
        <v>5</v>
      </c>
      <c r="J46" s="35" t="str">
        <f t="shared" si="5"/>
        <v>↑</v>
      </c>
      <c r="L46" s="167" t="s">
        <v>156</v>
      </c>
      <c r="M46" s="118">
        <v>205</v>
      </c>
      <c r="N46" s="120">
        <v>218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-10</v>
      </c>
      <c r="D47" s="109">
        <f>D41-D42+D43-D44+D45-D46</f>
        <v>-2</v>
      </c>
      <c r="E47" s="109">
        <f>E41-E42+E43-E44+E45-E46</f>
        <v>-9</v>
      </c>
      <c r="F47" s="110">
        <f t="shared" si="6"/>
        <v>-11</v>
      </c>
      <c r="G47" s="64" t="s">
        <v>4</v>
      </c>
      <c r="H47" s="75">
        <f>F47-'１２月'!F47</f>
        <v>-9</v>
      </c>
      <c r="I47" s="63" t="s">
        <v>5</v>
      </c>
      <c r="J47" s="35" t="str">
        <f t="shared" si="5"/>
        <v>↓</v>
      </c>
      <c r="L47" s="168"/>
      <c r="M47" s="163">
        <f>SUM(M46:N46)</f>
        <v>423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117</v>
      </c>
      <c r="N48" s="120">
        <v>110</v>
      </c>
      <c r="O48" s="61"/>
      <c r="P48" s="123">
        <v>55</v>
      </c>
      <c r="Q48" s="59"/>
    </row>
    <row r="49" spans="12:17" ht="15" customHeight="1">
      <c r="L49" s="168"/>
      <c r="M49" s="163">
        <f>SUM(M48:N48)</f>
        <v>227</v>
      </c>
      <c r="N49" s="164"/>
      <c r="O49" s="32" t="s">
        <v>159</v>
      </c>
      <c r="P49" s="122">
        <v>55</v>
      </c>
      <c r="Q49" s="52" t="s">
        <v>161</v>
      </c>
    </row>
    <row r="50" spans="12:17" ht="15" customHeight="1">
      <c r="L50" s="167" t="s">
        <v>162</v>
      </c>
      <c r="M50" s="118">
        <v>323</v>
      </c>
      <c r="N50" s="120">
        <v>308</v>
      </c>
      <c r="O50" s="61"/>
      <c r="P50" s="123">
        <v>194</v>
      </c>
      <c r="Q50" s="59"/>
    </row>
    <row r="51" spans="12:17" ht="15" customHeight="1">
      <c r="L51" s="168"/>
      <c r="M51" s="163">
        <f>SUM(M50:N50)</f>
        <v>631</v>
      </c>
      <c r="N51" s="164"/>
      <c r="O51" s="32" t="s">
        <v>159</v>
      </c>
      <c r="P51" s="122">
        <v>194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17331</v>
      </c>
      <c r="N52" s="112">
        <f>SUM(N6+N8+N10+N12+N14+N16+N18+N20+N22+N24+N26+N28+N30+N32+N34+N36+N38+N40+N42+N44+N46+N48+N50)</f>
        <v>17143</v>
      </c>
      <c r="O52" s="61"/>
      <c r="P52" s="113">
        <f>SUM(P6+P8+P10+P12+P14+P16+P18+P20+P22+P24+P26+P28+P30+P32+P34+P36+P38+P40+P42+P44+P46+P48+P50)</f>
        <v>11053</v>
      </c>
      <c r="Q52" s="59"/>
    </row>
    <row r="53" spans="12:17" ht="15" customHeight="1" thickBot="1">
      <c r="L53" s="169"/>
      <c r="M53" s="165">
        <f>SUM(M52:N52)</f>
        <v>34474</v>
      </c>
      <c r="N53" s="166"/>
      <c r="O53" s="65" t="s">
        <v>167</v>
      </c>
      <c r="P53" s="114">
        <f>SUM(P7+P9+P11+P13+P15+P17+P19+P21+P23+P25+P27+P29+P31+P33+P35+P37+P39+P41+P43+P45+P47+P49+P51)</f>
        <v>10756</v>
      </c>
      <c r="Q53" s="43" t="s">
        <v>168</v>
      </c>
    </row>
  </sheetData>
  <sheetProtection/>
  <mergeCells count="61"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  <mergeCell ref="M25:N25"/>
    <mergeCell ref="M27:N27"/>
    <mergeCell ref="L24:L25"/>
    <mergeCell ref="M29:N29"/>
    <mergeCell ref="L26:L27"/>
    <mergeCell ref="L28:L29"/>
    <mergeCell ref="M21:N21"/>
    <mergeCell ref="L20:L21"/>
    <mergeCell ref="L22:L23"/>
    <mergeCell ref="D15:F15"/>
    <mergeCell ref="D16:F16"/>
    <mergeCell ref="D17:F17"/>
    <mergeCell ref="D18:F18"/>
    <mergeCell ref="M23:N23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M7:N7"/>
    <mergeCell ref="M9:N9"/>
    <mergeCell ref="M11:N11"/>
    <mergeCell ref="M13:N13"/>
    <mergeCell ref="M15:N15"/>
    <mergeCell ref="M17:N17"/>
    <mergeCell ref="M19:N19"/>
    <mergeCell ref="M41:N41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L52:L53"/>
    <mergeCell ref="L40:L41"/>
    <mergeCell ref="L42:L43"/>
    <mergeCell ref="L44:L45"/>
    <mergeCell ref="L46:L47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22">
      <selection activeCell="P53" sqref="P5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"平成"&amp;WIDECHAR('目次'!B3+1)&amp;"年２月１日の人口"</f>
        <v>平成１６年２月１日の人口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34446</v>
      </c>
      <c r="E3" s="155"/>
      <c r="F3" s="156"/>
      <c r="G3" s="47" t="s">
        <v>4</v>
      </c>
      <c r="H3" s="69">
        <f>D3-'１月'!D3</f>
        <v>-28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17318</v>
      </c>
      <c r="E4" s="158"/>
      <c r="F4" s="159"/>
      <c r="G4" s="49" t="s">
        <v>4</v>
      </c>
      <c r="H4" s="70">
        <f>D4-'１月'!D4</f>
        <v>-13</v>
      </c>
      <c r="I4" s="50" t="s">
        <v>5</v>
      </c>
      <c r="J4" s="35" t="str">
        <f>IF(H4=0,"",IF(H4&gt;0,"↑","↓"))</f>
        <v>↓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17128</v>
      </c>
      <c r="E5" s="158"/>
      <c r="F5" s="159"/>
      <c r="G5" s="51" t="s">
        <v>4</v>
      </c>
      <c r="H5" s="72">
        <f>D5-'１月'!D5</f>
        <v>-15</v>
      </c>
      <c r="I5" s="52" t="s">
        <v>5</v>
      </c>
      <c r="J5" s="35" t="str">
        <f>IF(H5=0,"",IF(H5&gt;0,"↑","↓"))</f>
        <v>↓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11037</v>
      </c>
      <c r="E6" s="161"/>
      <c r="F6" s="162"/>
      <c r="G6" s="55" t="s">
        <v>4</v>
      </c>
      <c r="H6" s="73">
        <f>D6-'１月'!D6</f>
        <v>-16</v>
      </c>
      <c r="I6" s="56" t="s">
        <v>5</v>
      </c>
      <c r="J6" s="35" t="str">
        <f>IF(H6=0,"",IF(H6&gt;0,"↑","↓"))</f>
        <v>↓</v>
      </c>
      <c r="L6" s="167" t="s">
        <v>136</v>
      </c>
      <c r="M6" s="118">
        <v>119</v>
      </c>
      <c r="N6" s="119">
        <v>148</v>
      </c>
      <c r="O6" s="30"/>
      <c r="P6" s="121">
        <v>65</v>
      </c>
      <c r="Q6" s="59"/>
    </row>
    <row r="7" spans="6:17" ht="15" customHeight="1">
      <c r="F7" s="104"/>
      <c r="H7" s="67"/>
      <c r="L7" s="168"/>
      <c r="M7" s="163">
        <f>SUM(M6:N6)</f>
        <v>267</v>
      </c>
      <c r="N7" s="164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7" t="s">
        <v>137</v>
      </c>
      <c r="M8" s="118">
        <v>186</v>
      </c>
      <c r="N8" s="150">
        <v>191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33970</v>
      </c>
      <c r="E9" s="155"/>
      <c r="F9" s="156"/>
      <c r="G9" s="47" t="s">
        <v>4</v>
      </c>
      <c r="H9" s="69">
        <f>D9-'１月'!D9</f>
        <v>-17</v>
      </c>
      <c r="I9" s="48" t="s">
        <v>5</v>
      </c>
      <c r="J9" s="35" t="str">
        <f>IF(H9=0,"",IF(H9&gt;0,"↑","↓"))</f>
        <v>↓</v>
      </c>
      <c r="L9" s="168"/>
      <c r="M9" s="163">
        <f>SUM(M8:N8)</f>
        <v>377</v>
      </c>
      <c r="N9" s="164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75">
        <f>'１月'!D10+'２月'!D38</f>
        <v>17106</v>
      </c>
      <c r="E10" s="158"/>
      <c r="F10" s="159"/>
      <c r="G10" s="49" t="s">
        <v>4</v>
      </c>
      <c r="H10" s="70">
        <f>D10-'１月'!D10</f>
        <v>-12</v>
      </c>
      <c r="I10" s="50" t="s">
        <v>5</v>
      </c>
      <c r="J10" s="35" t="str">
        <f>IF(H10=0,"",IF(H10&gt;0,"↑","↓"))</f>
        <v>↓</v>
      </c>
      <c r="L10" s="167" t="s">
        <v>138</v>
      </c>
      <c r="M10" s="118">
        <v>1350</v>
      </c>
      <c r="N10" s="120">
        <v>1293</v>
      </c>
      <c r="O10" s="61"/>
      <c r="P10" s="123">
        <v>919</v>
      </c>
      <c r="Q10" s="59"/>
    </row>
    <row r="11" spans="2:17" ht="15" customHeight="1">
      <c r="B11" s="125" t="s">
        <v>2</v>
      </c>
      <c r="C11" s="126"/>
      <c r="D11" s="175">
        <f>'１月'!D11+'２月'!E38</f>
        <v>16864</v>
      </c>
      <c r="E11" s="158"/>
      <c r="F11" s="159"/>
      <c r="G11" s="49" t="s">
        <v>4</v>
      </c>
      <c r="H11" s="72">
        <f>D11-'１月'!D11</f>
        <v>-5</v>
      </c>
      <c r="I11" s="50" t="s">
        <v>5</v>
      </c>
      <c r="J11" s="35" t="str">
        <f>IF(H11=0,"",IF(H11&gt;0,"↑","↓"))</f>
        <v>↓</v>
      </c>
      <c r="L11" s="168"/>
      <c r="M11" s="163">
        <f>SUM(M10:N10)</f>
        <v>2643</v>
      </c>
      <c r="N11" s="164"/>
      <c r="O11" s="32" t="s">
        <v>159</v>
      </c>
      <c r="P11" s="122">
        <v>670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'１月'!D12+'２月'!C38</f>
        <v>10659</v>
      </c>
      <c r="E12" s="161"/>
      <c r="F12" s="162"/>
      <c r="G12" s="55" t="s">
        <v>4</v>
      </c>
      <c r="H12" s="73">
        <f>D12-'１月'!D12</f>
        <v>-7</v>
      </c>
      <c r="I12" s="56" t="s">
        <v>5</v>
      </c>
      <c r="J12" s="35" t="str">
        <f>IF(H12=0,"",IF(H12&gt;0,"↑","↓"))</f>
        <v>↓</v>
      </c>
      <c r="L12" s="167" t="s">
        <v>139</v>
      </c>
      <c r="M12" s="118">
        <v>2102</v>
      </c>
      <c r="N12" s="120">
        <v>2041</v>
      </c>
      <c r="O12" s="61"/>
      <c r="P12" s="123">
        <v>1254</v>
      </c>
      <c r="Q12" s="59"/>
    </row>
    <row r="13" spans="6:17" ht="15" customHeight="1">
      <c r="F13" s="104"/>
      <c r="H13" s="67"/>
      <c r="L13" s="168"/>
      <c r="M13" s="163">
        <f>SUM(M12:N12)</f>
        <v>4143</v>
      </c>
      <c r="N13" s="164"/>
      <c r="O13" s="32" t="s">
        <v>159</v>
      </c>
      <c r="P13" s="122">
        <v>1244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7" t="s">
        <v>140</v>
      </c>
      <c r="M14" s="118">
        <v>501</v>
      </c>
      <c r="N14" s="120">
        <v>504</v>
      </c>
      <c r="O14" s="61"/>
      <c r="P14" s="123">
        <v>297</v>
      </c>
      <c r="Q14" s="59"/>
    </row>
    <row r="15" spans="2:17" ht="15" customHeight="1">
      <c r="B15" s="84" t="s">
        <v>0</v>
      </c>
      <c r="C15" s="124"/>
      <c r="D15" s="154">
        <f>SUM(D16:F17)</f>
        <v>476</v>
      </c>
      <c r="E15" s="155"/>
      <c r="F15" s="156"/>
      <c r="G15" s="47" t="s">
        <v>4</v>
      </c>
      <c r="H15" s="69">
        <f>D15-'１月'!D15</f>
        <v>-11</v>
      </c>
      <c r="I15" s="48" t="s">
        <v>5</v>
      </c>
      <c r="J15" s="35" t="str">
        <f>IF(H15=0,"",IF(H15&gt;0,"↑","↓"))</f>
        <v>↓</v>
      </c>
      <c r="L15" s="168"/>
      <c r="M15" s="163">
        <f>SUM(M14:N14)</f>
        <v>1005</v>
      </c>
      <c r="N15" s="164"/>
      <c r="O15" s="32" t="s">
        <v>159</v>
      </c>
      <c r="P15" s="122">
        <v>297</v>
      </c>
      <c r="Q15" s="52" t="s">
        <v>161</v>
      </c>
    </row>
    <row r="16" spans="2:17" ht="15" customHeight="1">
      <c r="B16" s="125" t="s">
        <v>1</v>
      </c>
      <c r="C16" s="126"/>
      <c r="D16" s="175">
        <f>'１月'!D16+'２月'!D47</f>
        <v>212</v>
      </c>
      <c r="E16" s="158"/>
      <c r="F16" s="159"/>
      <c r="G16" s="49" t="s">
        <v>4</v>
      </c>
      <c r="H16" s="70">
        <f>D16-'１月'!D16</f>
        <v>-1</v>
      </c>
      <c r="I16" s="50" t="s">
        <v>5</v>
      </c>
      <c r="J16" s="35" t="str">
        <f>IF(H16=0,"",IF(H16&gt;0,"↑","↓"))</f>
        <v>↓</v>
      </c>
      <c r="L16" s="167" t="s">
        <v>141</v>
      </c>
      <c r="M16" s="118">
        <v>1276</v>
      </c>
      <c r="N16" s="120">
        <v>1288</v>
      </c>
      <c r="O16" s="61"/>
      <c r="P16" s="123">
        <v>799</v>
      </c>
      <c r="Q16" s="59"/>
    </row>
    <row r="17" spans="2:17" ht="15" customHeight="1">
      <c r="B17" s="125" t="s">
        <v>2</v>
      </c>
      <c r="C17" s="126"/>
      <c r="D17" s="175">
        <f>'１月'!D17+'２月'!E47</f>
        <v>264</v>
      </c>
      <c r="E17" s="158"/>
      <c r="F17" s="159"/>
      <c r="G17" s="49" t="s">
        <v>4</v>
      </c>
      <c r="H17" s="72">
        <f>D17-'１月'!D17</f>
        <v>-10</v>
      </c>
      <c r="I17" s="50" t="s">
        <v>5</v>
      </c>
      <c r="J17" s="35" t="str">
        <f>IF(H17=0,"",IF(H17&gt;0,"↑","↓"))</f>
        <v>↓</v>
      </c>
      <c r="L17" s="168"/>
      <c r="M17" s="163">
        <f>SUM(M16:N16)</f>
        <v>2564</v>
      </c>
      <c r="N17" s="164"/>
      <c r="O17" s="32" t="s">
        <v>159</v>
      </c>
      <c r="P17" s="122">
        <v>797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'１月'!D18+'２月'!C47</f>
        <v>378</v>
      </c>
      <c r="E18" s="161"/>
      <c r="F18" s="162"/>
      <c r="G18" s="55" t="s">
        <v>4</v>
      </c>
      <c r="H18" s="73">
        <f>D18-'１月'!D18</f>
        <v>-9</v>
      </c>
      <c r="I18" s="56" t="s">
        <v>5</v>
      </c>
      <c r="J18" s="35" t="str">
        <f>IF(H18=0,"",IF(H18&gt;0,"↑","↓"))</f>
        <v>↓</v>
      </c>
      <c r="L18" s="167" t="s">
        <v>142</v>
      </c>
      <c r="M18" s="118">
        <v>2408</v>
      </c>
      <c r="N18" s="120">
        <v>2374</v>
      </c>
      <c r="O18" s="61"/>
      <c r="P18" s="123">
        <v>1587</v>
      </c>
      <c r="Q18" s="59"/>
    </row>
    <row r="19" spans="12:17" ht="15" customHeight="1">
      <c r="L19" s="168"/>
      <c r="M19" s="163">
        <f>SUM(M18:N18)</f>
        <v>4782</v>
      </c>
      <c r="N19" s="164"/>
      <c r="O19" s="32" t="s">
        <v>159</v>
      </c>
      <c r="P19" s="122">
        <v>1587</v>
      </c>
      <c r="Q19" s="52" t="s">
        <v>161</v>
      </c>
    </row>
    <row r="20" spans="2:17" ht="15" customHeight="1">
      <c r="B20" s="88" t="s">
        <v>7</v>
      </c>
      <c r="C20" s="46"/>
      <c r="H20" s="66"/>
      <c r="L20" s="167" t="s">
        <v>143</v>
      </c>
      <c r="M20" s="118">
        <v>87</v>
      </c>
      <c r="N20" s="120">
        <v>97</v>
      </c>
      <c r="O20" s="61"/>
      <c r="P20" s="123">
        <v>46</v>
      </c>
      <c r="Q20" s="59"/>
    </row>
    <row r="21" spans="3:17" ht="15" customHeight="1" thickBot="1">
      <c r="C21" s="46"/>
      <c r="H21" s="66"/>
      <c r="L21" s="168"/>
      <c r="M21" s="163">
        <f>SUM(M20:N20)</f>
        <v>184</v>
      </c>
      <c r="N21" s="164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7" t="s">
        <v>144</v>
      </c>
      <c r="M22" s="118">
        <v>1249</v>
      </c>
      <c r="N22" s="120">
        <v>1186</v>
      </c>
      <c r="O22" s="61"/>
      <c r="P22" s="123">
        <v>831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20</v>
      </c>
      <c r="F23" s="106">
        <f>SUM(D23:E23)</f>
        <v>38</v>
      </c>
      <c r="G23" s="49" t="s">
        <v>4</v>
      </c>
      <c r="H23" s="71">
        <f>F23-'１月'!F23</f>
        <v>4</v>
      </c>
      <c r="I23" s="50" t="s">
        <v>5</v>
      </c>
      <c r="J23" s="35" t="str">
        <f aca="true" t="shared" si="1" ref="J23:J29">IF(H23=0,"",IF(H23&gt;0,"↑","↓"))</f>
        <v>↑</v>
      </c>
      <c r="L23" s="168"/>
      <c r="M23" s="163">
        <f>SUM(M22:N22)</f>
        <v>2435</v>
      </c>
      <c r="N23" s="164"/>
      <c r="O23" s="32" t="s">
        <v>159</v>
      </c>
      <c r="P23" s="122">
        <v>831</v>
      </c>
      <c r="Q23" s="52" t="s">
        <v>161</v>
      </c>
    </row>
    <row r="24" spans="2:17" ht="15" customHeight="1">
      <c r="B24" s="13" t="s">
        <v>10</v>
      </c>
      <c r="C24" s="105">
        <f t="shared" si="0"/>
        <v>5</v>
      </c>
      <c r="D24" s="105">
        <f t="shared" si="0"/>
        <v>11</v>
      </c>
      <c r="E24" s="105">
        <f t="shared" si="0"/>
        <v>13</v>
      </c>
      <c r="F24" s="106">
        <f aca="true" t="shared" si="2" ref="F24:F29">SUM(D24:E24)</f>
        <v>24</v>
      </c>
      <c r="G24" s="49" t="s">
        <v>4</v>
      </c>
      <c r="H24" s="71">
        <f>F24-'１月'!F24</f>
        <v>2</v>
      </c>
      <c r="I24" s="50" t="s">
        <v>5</v>
      </c>
      <c r="J24" s="35" t="str">
        <f t="shared" si="1"/>
        <v>↑</v>
      </c>
      <c r="L24" s="167" t="s">
        <v>145</v>
      </c>
      <c r="M24" s="118">
        <v>454</v>
      </c>
      <c r="N24" s="120">
        <v>448</v>
      </c>
      <c r="O24" s="61"/>
      <c r="P24" s="123">
        <v>246</v>
      </c>
      <c r="Q24" s="59"/>
    </row>
    <row r="25" spans="2:17" ht="15" customHeight="1">
      <c r="B25" s="13" t="s">
        <v>11</v>
      </c>
      <c r="C25" s="105">
        <f t="shared" si="0"/>
        <v>49</v>
      </c>
      <c r="D25" s="105">
        <f t="shared" si="0"/>
        <v>38</v>
      </c>
      <c r="E25" s="105">
        <f t="shared" si="0"/>
        <v>48</v>
      </c>
      <c r="F25" s="106">
        <f t="shared" si="2"/>
        <v>86</v>
      </c>
      <c r="G25" s="49" t="s">
        <v>4</v>
      </c>
      <c r="H25" s="71">
        <f>F25-'１月'!F25</f>
        <v>-72</v>
      </c>
      <c r="I25" s="50" t="s">
        <v>5</v>
      </c>
      <c r="J25" s="35" t="str">
        <f t="shared" si="1"/>
        <v>↓</v>
      </c>
      <c r="L25" s="168"/>
      <c r="M25" s="163">
        <f>SUM(M24:N24)</f>
        <v>902</v>
      </c>
      <c r="N25" s="164"/>
      <c r="O25" s="32" t="s">
        <v>159</v>
      </c>
      <c r="P25" s="122">
        <v>245</v>
      </c>
      <c r="Q25" s="52" t="s">
        <v>161</v>
      </c>
    </row>
    <row r="26" spans="2:17" ht="15" customHeight="1">
      <c r="B26" s="13" t="s">
        <v>12</v>
      </c>
      <c r="C26" s="105">
        <f t="shared" si="0"/>
        <v>43</v>
      </c>
      <c r="D26" s="105">
        <f t="shared" si="0"/>
        <v>58</v>
      </c>
      <c r="E26" s="105">
        <f t="shared" si="0"/>
        <v>54</v>
      </c>
      <c r="F26" s="106">
        <f t="shared" si="2"/>
        <v>112</v>
      </c>
      <c r="G26" s="49" t="s">
        <v>4</v>
      </c>
      <c r="H26" s="71">
        <f>F26-'１月'!F26</f>
        <v>-12</v>
      </c>
      <c r="I26" s="50" t="s">
        <v>5</v>
      </c>
      <c r="J26" s="35" t="str">
        <f t="shared" si="1"/>
        <v>↓</v>
      </c>
      <c r="L26" s="167" t="s">
        <v>146</v>
      </c>
      <c r="M26" s="118">
        <v>1794</v>
      </c>
      <c r="N26" s="120">
        <v>1677</v>
      </c>
      <c r="O26" s="61"/>
      <c r="P26" s="123">
        <v>1337</v>
      </c>
      <c r="Q26" s="59"/>
    </row>
    <row r="27" spans="2:17" ht="15" customHeight="1">
      <c r="B27" s="13" t="s">
        <v>13</v>
      </c>
      <c r="C27" s="105">
        <f t="shared" si="0"/>
        <v>10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F27-'１月'!F27</f>
        <v>1</v>
      </c>
      <c r="I27" s="50" t="s">
        <v>5</v>
      </c>
      <c r="J27" s="35" t="str">
        <f t="shared" si="1"/>
        <v>↑</v>
      </c>
      <c r="L27" s="168"/>
      <c r="M27" s="163">
        <f>SUM(M26:N26)</f>
        <v>3471</v>
      </c>
      <c r="N27" s="164"/>
      <c r="O27" s="32" t="s">
        <v>159</v>
      </c>
      <c r="P27" s="122">
        <v>1330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27</v>
      </c>
      <c r="D28" s="107">
        <f t="shared" si="0"/>
        <v>0</v>
      </c>
      <c r="E28" s="107">
        <f t="shared" si="0"/>
        <v>17</v>
      </c>
      <c r="F28" s="108">
        <f t="shared" si="2"/>
        <v>17</v>
      </c>
      <c r="G28" s="60" t="s">
        <v>4</v>
      </c>
      <c r="H28" s="74">
        <f>F28-'１月'!F28</f>
        <v>-8</v>
      </c>
      <c r="I28" s="53" t="s">
        <v>5</v>
      </c>
      <c r="J28" s="35" t="str">
        <f t="shared" si="1"/>
        <v>↓</v>
      </c>
      <c r="L28" s="167" t="s">
        <v>147</v>
      </c>
      <c r="M28" s="118">
        <v>409</v>
      </c>
      <c r="N28" s="120">
        <v>395</v>
      </c>
      <c r="O28" s="61"/>
      <c r="P28" s="123">
        <v>265</v>
      </c>
      <c r="Q28" s="59"/>
    </row>
    <row r="29" spans="2:17" ht="15" customHeight="1" thickBot="1">
      <c r="B29" s="15" t="s">
        <v>15</v>
      </c>
      <c r="C29" s="109">
        <f t="shared" si="0"/>
        <v>-16</v>
      </c>
      <c r="D29" s="109">
        <f t="shared" si="0"/>
        <v>-13</v>
      </c>
      <c r="E29" s="109">
        <f t="shared" si="0"/>
        <v>-15</v>
      </c>
      <c r="F29" s="110">
        <f t="shared" si="2"/>
        <v>-28</v>
      </c>
      <c r="G29" s="62" t="s">
        <v>4</v>
      </c>
      <c r="H29" s="75">
        <f>F29-'１月'!F29</f>
        <v>-49</v>
      </c>
      <c r="I29" s="63" t="s">
        <v>5</v>
      </c>
      <c r="J29" s="35" t="str">
        <f t="shared" si="1"/>
        <v>↓</v>
      </c>
      <c r="L29" s="168"/>
      <c r="M29" s="163">
        <f>SUM(M28:N28)</f>
        <v>804</v>
      </c>
      <c r="N29" s="164"/>
      <c r="O29" s="32" t="s">
        <v>159</v>
      </c>
      <c r="P29" s="122">
        <v>265</v>
      </c>
      <c r="Q29" s="52" t="s">
        <v>161</v>
      </c>
    </row>
    <row r="30" spans="2:17" ht="15" customHeight="1" thickBot="1">
      <c r="B30" s="10"/>
      <c r="C30" s="46"/>
      <c r="H30" s="66"/>
      <c r="L30" s="167" t="s">
        <v>148</v>
      </c>
      <c r="M30" s="118">
        <v>1046</v>
      </c>
      <c r="N30" s="120">
        <v>1070</v>
      </c>
      <c r="O30" s="61"/>
      <c r="P30" s="123">
        <v>704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8"/>
      <c r="M31" s="163">
        <f>SUM(M30:N30)</f>
        <v>2116</v>
      </c>
      <c r="N31" s="164"/>
      <c r="O31" s="32" t="s">
        <v>159</v>
      </c>
      <c r="P31" s="122">
        <v>703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18</v>
      </c>
      <c r="E32" s="116">
        <v>20</v>
      </c>
      <c r="F32" s="106">
        <f>SUM(D32:E32)</f>
        <v>38</v>
      </c>
      <c r="G32" s="49" t="s">
        <v>4</v>
      </c>
      <c r="H32" s="71">
        <f>F32-'１月'!F32</f>
        <v>5</v>
      </c>
      <c r="I32" s="50" t="s">
        <v>5</v>
      </c>
      <c r="J32" s="35" t="str">
        <f aca="true" t="shared" si="3" ref="J32:J38">IF(H32=0,"",IF(H32&gt;0,"↑","↓"))</f>
        <v>↑</v>
      </c>
      <c r="L32" s="167" t="s">
        <v>149</v>
      </c>
      <c r="M32" s="118">
        <v>1101</v>
      </c>
      <c r="N32" s="120">
        <v>1179</v>
      </c>
      <c r="O32" s="61"/>
      <c r="P32" s="123">
        <v>677</v>
      </c>
      <c r="Q32" s="59"/>
    </row>
    <row r="33" spans="2:17" ht="15" customHeight="1">
      <c r="B33" s="13" t="s">
        <v>10</v>
      </c>
      <c r="C33" s="116">
        <v>5</v>
      </c>
      <c r="D33" s="116">
        <v>11</v>
      </c>
      <c r="E33" s="116">
        <v>13</v>
      </c>
      <c r="F33" s="106">
        <f aca="true" t="shared" si="4" ref="F33:F38">SUM(D33:E33)</f>
        <v>24</v>
      </c>
      <c r="G33" s="49" t="s">
        <v>4</v>
      </c>
      <c r="H33" s="71">
        <f>F33-'１月'!F33</f>
        <v>2</v>
      </c>
      <c r="I33" s="50" t="s">
        <v>5</v>
      </c>
      <c r="J33" s="35" t="str">
        <f t="shared" si="3"/>
        <v>↑</v>
      </c>
      <c r="L33" s="168"/>
      <c r="M33" s="163">
        <f>SUM(M32:N32)</f>
        <v>2280</v>
      </c>
      <c r="N33" s="164"/>
      <c r="O33" s="32" t="s">
        <v>159</v>
      </c>
      <c r="P33" s="122">
        <v>677</v>
      </c>
      <c r="Q33" s="52" t="s">
        <v>161</v>
      </c>
    </row>
    <row r="34" spans="2:17" ht="15" customHeight="1">
      <c r="B34" s="13" t="s">
        <v>11</v>
      </c>
      <c r="C34" s="116">
        <v>25</v>
      </c>
      <c r="D34" s="116">
        <v>26</v>
      </c>
      <c r="E34" s="116">
        <v>30</v>
      </c>
      <c r="F34" s="106">
        <f t="shared" si="4"/>
        <v>56</v>
      </c>
      <c r="G34" s="49" t="s">
        <v>4</v>
      </c>
      <c r="H34" s="71">
        <f>F34-'１月'!F34</f>
        <v>-76</v>
      </c>
      <c r="I34" s="50" t="s">
        <v>5</v>
      </c>
      <c r="J34" s="35" t="str">
        <f t="shared" si="3"/>
        <v>↓</v>
      </c>
      <c r="L34" s="167" t="s">
        <v>150</v>
      </c>
      <c r="M34" s="118">
        <v>395</v>
      </c>
      <c r="N34" s="120">
        <v>364</v>
      </c>
      <c r="O34" s="61"/>
      <c r="P34" s="123">
        <v>235</v>
      </c>
      <c r="Q34" s="59"/>
    </row>
    <row r="35" spans="2:17" ht="15" customHeight="1">
      <c r="B35" s="13" t="s">
        <v>12</v>
      </c>
      <c r="C35" s="116">
        <v>27</v>
      </c>
      <c r="D35" s="116">
        <v>45</v>
      </c>
      <c r="E35" s="116">
        <v>43</v>
      </c>
      <c r="F35" s="106">
        <f t="shared" si="4"/>
        <v>88</v>
      </c>
      <c r="G35" s="49" t="s">
        <v>4</v>
      </c>
      <c r="H35" s="71">
        <f>F35-'１月'!F35</f>
        <v>-22</v>
      </c>
      <c r="I35" s="50" t="s">
        <v>5</v>
      </c>
      <c r="J35" s="35" t="str">
        <f t="shared" si="3"/>
        <v>↓</v>
      </c>
      <c r="L35" s="168"/>
      <c r="M35" s="163">
        <f>SUM(M34:N34)</f>
        <v>759</v>
      </c>
      <c r="N35" s="164"/>
      <c r="O35" s="32" t="s">
        <v>159</v>
      </c>
      <c r="P35" s="122">
        <v>235</v>
      </c>
      <c r="Q35" s="52" t="s">
        <v>161</v>
      </c>
    </row>
    <row r="36" spans="2:17" ht="15" customHeight="1">
      <c r="B36" s="13" t="s">
        <v>13</v>
      </c>
      <c r="C36" s="116">
        <v>10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F36-'１月'!F36</f>
        <v>1</v>
      </c>
      <c r="I36" s="50" t="s">
        <v>5</v>
      </c>
      <c r="J36" s="35" t="str">
        <f t="shared" si="3"/>
        <v>↑</v>
      </c>
      <c r="L36" s="167" t="s">
        <v>151</v>
      </c>
      <c r="M36" s="118">
        <v>838</v>
      </c>
      <c r="N36" s="120">
        <v>858</v>
      </c>
      <c r="O36" s="61"/>
      <c r="P36" s="123">
        <v>531</v>
      </c>
      <c r="Q36" s="59"/>
    </row>
    <row r="37" spans="2:17" ht="15" customHeight="1" thickBot="1">
      <c r="B37" s="14" t="s">
        <v>14</v>
      </c>
      <c r="C37" s="117">
        <v>10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F37-'１月'!F37</f>
        <v>-1</v>
      </c>
      <c r="I37" s="53" t="s">
        <v>5</v>
      </c>
      <c r="J37" s="35" t="str">
        <f t="shared" si="3"/>
        <v>↓</v>
      </c>
      <c r="L37" s="168"/>
      <c r="M37" s="163">
        <f>SUM(M36:N36)</f>
        <v>1696</v>
      </c>
      <c r="N37" s="164"/>
      <c r="O37" s="32" t="s">
        <v>159</v>
      </c>
      <c r="P37" s="122">
        <v>507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-7</v>
      </c>
      <c r="D38" s="109">
        <f>D32-D33+D34-D35+D36-D37</f>
        <v>-12</v>
      </c>
      <c r="E38" s="109">
        <f>E32-E33+E34-E35+E36-E37</f>
        <v>-5</v>
      </c>
      <c r="F38" s="110">
        <f t="shared" si="4"/>
        <v>-17</v>
      </c>
      <c r="G38" s="64" t="s">
        <v>4</v>
      </c>
      <c r="H38" s="75">
        <f>F38-'１月'!F38</f>
        <v>-49</v>
      </c>
      <c r="I38" s="63" t="s">
        <v>5</v>
      </c>
      <c r="J38" s="35" t="str">
        <f t="shared" si="3"/>
        <v>↓</v>
      </c>
      <c r="L38" s="167" t="s">
        <v>152</v>
      </c>
      <c r="M38" s="118">
        <v>147</v>
      </c>
      <c r="N38" s="120">
        <v>142</v>
      </c>
      <c r="O38" s="61"/>
      <c r="P38" s="123">
        <v>68</v>
      </c>
      <c r="Q38" s="59"/>
    </row>
    <row r="39" spans="2:17" ht="15" customHeight="1" thickBot="1">
      <c r="B39" s="10"/>
      <c r="C39" s="46"/>
      <c r="H39" s="66"/>
      <c r="L39" s="168"/>
      <c r="M39" s="163">
        <f>SUM(M38:N38)</f>
        <v>289</v>
      </c>
      <c r="N39" s="164"/>
      <c r="O39" s="32" t="s">
        <v>159</v>
      </c>
      <c r="P39" s="122">
        <v>68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7" t="s">
        <v>153</v>
      </c>
      <c r="M40" s="118">
        <v>197</v>
      </c>
      <c r="N40" s="120">
        <v>226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68"/>
      <c r="M41" s="163">
        <f>SUM(M40:N40)</f>
        <v>423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F42-'１月'!F42</f>
        <v>0</v>
      </c>
      <c r="I42" s="50" t="s">
        <v>5</v>
      </c>
      <c r="J42" s="35">
        <f t="shared" si="5"/>
      </c>
      <c r="L42" s="167" t="s">
        <v>154</v>
      </c>
      <c r="M42" s="118">
        <v>691</v>
      </c>
      <c r="N42" s="120">
        <v>690</v>
      </c>
      <c r="O42" s="61"/>
      <c r="P42" s="123">
        <v>445</v>
      </c>
      <c r="Q42" s="59"/>
    </row>
    <row r="43" spans="2:17" ht="15" customHeight="1">
      <c r="B43" s="13" t="s">
        <v>11</v>
      </c>
      <c r="C43" s="116">
        <v>24</v>
      </c>
      <c r="D43" s="116">
        <v>12</v>
      </c>
      <c r="E43" s="116">
        <v>18</v>
      </c>
      <c r="F43" s="106">
        <f t="shared" si="6"/>
        <v>30</v>
      </c>
      <c r="G43" s="49" t="s">
        <v>4</v>
      </c>
      <c r="H43" s="71">
        <f>F43-'１月'!F43</f>
        <v>4</v>
      </c>
      <c r="I43" s="50" t="s">
        <v>5</v>
      </c>
      <c r="J43" s="35" t="str">
        <f t="shared" si="5"/>
        <v>↑</v>
      </c>
      <c r="L43" s="168"/>
      <c r="M43" s="163">
        <f>SUM(M42:N42)</f>
        <v>1381</v>
      </c>
      <c r="N43" s="164"/>
      <c r="O43" s="32" t="s">
        <v>163</v>
      </c>
      <c r="P43" s="122">
        <v>440</v>
      </c>
      <c r="Q43" s="52" t="s">
        <v>164</v>
      </c>
    </row>
    <row r="44" spans="2:17" ht="15" customHeight="1">
      <c r="B44" s="13" t="s">
        <v>12</v>
      </c>
      <c r="C44" s="116">
        <v>16</v>
      </c>
      <c r="D44" s="116">
        <v>13</v>
      </c>
      <c r="E44" s="116">
        <v>11</v>
      </c>
      <c r="F44" s="106">
        <f t="shared" si="6"/>
        <v>24</v>
      </c>
      <c r="G44" s="49" t="s">
        <v>4</v>
      </c>
      <c r="H44" s="71">
        <f>F44-'１月'!F44</f>
        <v>10</v>
      </c>
      <c r="I44" s="50" t="s">
        <v>5</v>
      </c>
      <c r="J44" s="35" t="str">
        <f t="shared" si="5"/>
        <v>↑</v>
      </c>
      <c r="L44" s="167" t="s">
        <v>155</v>
      </c>
      <c r="M44" s="118">
        <v>323</v>
      </c>
      <c r="N44" s="120">
        <v>322</v>
      </c>
      <c r="O44" s="61"/>
      <c r="P44" s="123">
        <v>200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F45-'１月'!F45</f>
        <v>0</v>
      </c>
      <c r="I45" s="50" t="s">
        <v>5</v>
      </c>
      <c r="J45" s="35">
        <f t="shared" si="5"/>
      </c>
      <c r="L45" s="168"/>
      <c r="M45" s="163">
        <f>SUM(M44:N44)</f>
        <v>645</v>
      </c>
      <c r="N45" s="164"/>
      <c r="O45" s="32" t="s">
        <v>159</v>
      </c>
      <c r="P45" s="122">
        <v>200</v>
      </c>
      <c r="Q45" s="52" t="s">
        <v>161</v>
      </c>
    </row>
    <row r="46" spans="2:17" ht="15" customHeight="1" thickBot="1">
      <c r="B46" s="14" t="s">
        <v>14</v>
      </c>
      <c r="C46" s="117">
        <v>17</v>
      </c>
      <c r="D46" s="117">
        <v>0</v>
      </c>
      <c r="E46" s="117">
        <v>17</v>
      </c>
      <c r="F46" s="108">
        <f t="shared" si="6"/>
        <v>17</v>
      </c>
      <c r="G46" s="60" t="s">
        <v>4</v>
      </c>
      <c r="H46" s="74">
        <f>F46-'１月'!F46</f>
        <v>-7</v>
      </c>
      <c r="I46" s="53" t="s">
        <v>5</v>
      </c>
      <c r="J46" s="35" t="str">
        <f t="shared" si="5"/>
        <v>↓</v>
      </c>
      <c r="L46" s="167" t="s">
        <v>156</v>
      </c>
      <c r="M46" s="118">
        <v>205</v>
      </c>
      <c r="N46" s="120">
        <v>218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-9</v>
      </c>
      <c r="D47" s="109">
        <f>D41-D42+D43-D44+D45-D46</f>
        <v>-1</v>
      </c>
      <c r="E47" s="109">
        <f>E41-E42+E43-E44+E45-E46</f>
        <v>-10</v>
      </c>
      <c r="F47" s="110">
        <f t="shared" si="6"/>
        <v>-11</v>
      </c>
      <c r="G47" s="64" t="s">
        <v>4</v>
      </c>
      <c r="H47" s="75">
        <f>F47-'１月'!F47</f>
        <v>0</v>
      </c>
      <c r="I47" s="63" t="s">
        <v>5</v>
      </c>
      <c r="J47" s="35">
        <f t="shared" si="5"/>
      </c>
      <c r="L47" s="168"/>
      <c r="M47" s="163">
        <f>SUM(M46:N46)</f>
        <v>423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117</v>
      </c>
      <c r="N48" s="120">
        <v>108</v>
      </c>
      <c r="O48" s="61"/>
      <c r="P48" s="123">
        <v>55</v>
      </c>
      <c r="Q48" s="59"/>
    </row>
    <row r="49" spans="12:17" ht="15" customHeight="1">
      <c r="L49" s="168"/>
      <c r="M49" s="163">
        <f>SUM(M48:N48)</f>
        <v>225</v>
      </c>
      <c r="N49" s="164"/>
      <c r="O49" s="32" t="s">
        <v>159</v>
      </c>
      <c r="P49" s="122">
        <v>55</v>
      </c>
      <c r="Q49" s="52" t="s">
        <v>161</v>
      </c>
    </row>
    <row r="50" spans="12:17" ht="15" customHeight="1">
      <c r="L50" s="167" t="s">
        <v>162</v>
      </c>
      <c r="M50" s="118">
        <v>323</v>
      </c>
      <c r="N50" s="120">
        <v>309</v>
      </c>
      <c r="O50" s="61"/>
      <c r="P50" s="123">
        <v>194</v>
      </c>
      <c r="Q50" s="59"/>
    </row>
    <row r="51" spans="12:17" ht="15" customHeight="1">
      <c r="L51" s="168"/>
      <c r="M51" s="163">
        <f>SUM(M50:N50)</f>
        <v>632</v>
      </c>
      <c r="N51" s="164"/>
      <c r="O51" s="32" t="s">
        <v>159</v>
      </c>
      <c r="P51" s="122">
        <v>194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17318</v>
      </c>
      <c r="N52" s="112">
        <f>SUM(N6+N8+N10+N12+N14+N16+N18+N20+N22+N24+N26+N28+N30+N32+N34+N36+N38+N40+N42+N44+N46+N48+N50)</f>
        <v>17128</v>
      </c>
      <c r="O52" s="61"/>
      <c r="P52" s="113">
        <f>SUM(P6+P8+P10+P12+P14+P16+P18+P20+P22+P24+P26+P28+P30+P32+P34+P36+P38+P40+P42+P44+P46+P48+P50)</f>
        <v>11037</v>
      </c>
      <c r="Q52" s="59"/>
    </row>
    <row r="53" spans="12:17" ht="15" customHeight="1" thickBot="1">
      <c r="L53" s="169"/>
      <c r="M53" s="165">
        <f>SUM(M52:N52)</f>
        <v>34446</v>
      </c>
      <c r="N53" s="166"/>
      <c r="O53" s="65" t="s">
        <v>167</v>
      </c>
      <c r="P53" s="114">
        <f>SUM(P7+P9+P11+P13+P15+P17+P19+P21+P23+P25+P27+P29+P31+P33+P35+P37+P39+P41+P43+P45+P47+P49+P51)</f>
        <v>10738</v>
      </c>
      <c r="Q53" s="43" t="s">
        <v>168</v>
      </c>
    </row>
  </sheetData>
  <mergeCells count="61">
    <mergeCell ref="L24:L25"/>
    <mergeCell ref="M17:N17"/>
    <mergeCell ref="M19:N19"/>
    <mergeCell ref="M13:N13"/>
    <mergeCell ref="M15:N15"/>
    <mergeCell ref="M25:N25"/>
    <mergeCell ref="L30:L31"/>
    <mergeCell ref="L32:L33"/>
    <mergeCell ref="L34:L35"/>
    <mergeCell ref="L38:L39"/>
    <mergeCell ref="D16:F16"/>
    <mergeCell ref="D17:F17"/>
    <mergeCell ref="D18:F18"/>
    <mergeCell ref="M35:N35"/>
    <mergeCell ref="L26:L27"/>
    <mergeCell ref="L28:L29"/>
    <mergeCell ref="M21:N21"/>
    <mergeCell ref="M23:N23"/>
    <mergeCell ref="L20:L21"/>
    <mergeCell ref="L22:L23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L4:L5"/>
    <mergeCell ref="M7:N7"/>
    <mergeCell ref="M9:N9"/>
    <mergeCell ref="M11:N11"/>
    <mergeCell ref="M27:N27"/>
    <mergeCell ref="M29:N29"/>
    <mergeCell ref="M31:N31"/>
    <mergeCell ref="M41:N41"/>
    <mergeCell ref="M37:N37"/>
    <mergeCell ref="M39:N39"/>
    <mergeCell ref="M33:N33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36:L37"/>
    <mergeCell ref="L48:L49"/>
    <mergeCell ref="L50:L51"/>
    <mergeCell ref="L40:L41"/>
    <mergeCell ref="L42:L43"/>
    <mergeCell ref="L44:L45"/>
    <mergeCell ref="L46:L47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52" sqref="P5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"平成"&amp;WIDECHAR('目次'!B3+1)&amp;"年３月１日の人口"</f>
        <v>平成１６年３月１日の人口</v>
      </c>
      <c r="C1" s="66"/>
      <c r="E1" s="67"/>
      <c r="L1" s="99" t="s">
        <v>187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34481</v>
      </c>
      <c r="E3" s="155"/>
      <c r="F3" s="156"/>
      <c r="G3" s="47" t="s">
        <v>4</v>
      </c>
      <c r="H3" s="69">
        <f>D3-'２月'!D3</f>
        <v>35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17331</v>
      </c>
      <c r="E4" s="158"/>
      <c r="F4" s="159"/>
      <c r="G4" s="49" t="s">
        <v>4</v>
      </c>
      <c r="H4" s="70">
        <f>D4-'２月'!D4</f>
        <v>13</v>
      </c>
      <c r="I4" s="50" t="s">
        <v>5</v>
      </c>
      <c r="J4" s="35" t="str">
        <f>IF(H4=0,"",IF(H4&gt;0,"↑","↓"))</f>
        <v>↑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17150</v>
      </c>
      <c r="E5" s="158"/>
      <c r="F5" s="159"/>
      <c r="G5" s="51" t="s">
        <v>4</v>
      </c>
      <c r="H5" s="72">
        <f>D5-'２月'!D5</f>
        <v>22</v>
      </c>
      <c r="I5" s="52" t="s">
        <v>5</v>
      </c>
      <c r="J5" s="35" t="str">
        <f>IF(H5=0,"",IF(H5&gt;0,"↑","↓"))</f>
        <v>↑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11064</v>
      </c>
      <c r="E6" s="161"/>
      <c r="F6" s="162"/>
      <c r="G6" s="55" t="s">
        <v>4</v>
      </c>
      <c r="H6" s="73">
        <f>D6-'２月'!D6</f>
        <v>27</v>
      </c>
      <c r="I6" s="56" t="s">
        <v>5</v>
      </c>
      <c r="J6" s="35" t="str">
        <f>IF(H6=0,"",IF(H6&gt;0,"↑","↓"))</f>
        <v>↑</v>
      </c>
      <c r="L6" s="167" t="s">
        <v>136</v>
      </c>
      <c r="M6" s="118">
        <v>119</v>
      </c>
      <c r="N6" s="119">
        <v>147</v>
      </c>
      <c r="O6" s="30"/>
      <c r="P6" s="121">
        <v>64</v>
      </c>
      <c r="Q6" s="59"/>
    </row>
    <row r="7" spans="6:17" ht="15" customHeight="1">
      <c r="F7" s="104"/>
      <c r="H7" s="67"/>
      <c r="L7" s="168"/>
      <c r="M7" s="163">
        <f>SUM(M6:N6)</f>
        <v>266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7" t="s">
        <v>137</v>
      </c>
      <c r="M8" s="118">
        <v>188</v>
      </c>
      <c r="N8" s="120">
        <v>194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33999</v>
      </c>
      <c r="E9" s="155"/>
      <c r="F9" s="156"/>
      <c r="G9" s="47" t="s">
        <v>4</v>
      </c>
      <c r="H9" s="69">
        <f>D9-'２月'!D9</f>
        <v>29</v>
      </c>
      <c r="I9" s="48" t="s">
        <v>5</v>
      </c>
      <c r="J9" s="35" t="str">
        <f>IF(H9=0,"",IF(H9&gt;0,"↑","↓"))</f>
        <v>↑</v>
      </c>
      <c r="L9" s="168"/>
      <c r="M9" s="163">
        <f>SUM(M8:N8)</f>
        <v>382</v>
      </c>
      <c r="N9" s="164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75">
        <f>'２月'!D10+'３月'!D38</f>
        <v>17119</v>
      </c>
      <c r="E10" s="158"/>
      <c r="F10" s="159"/>
      <c r="G10" s="49" t="s">
        <v>4</v>
      </c>
      <c r="H10" s="70">
        <f>D10-'２月'!D10</f>
        <v>13</v>
      </c>
      <c r="I10" s="50" t="s">
        <v>5</v>
      </c>
      <c r="J10" s="35" t="str">
        <f>IF(H10=0,"",IF(H10&gt;0,"↑","↓"))</f>
        <v>↑</v>
      </c>
      <c r="L10" s="167" t="s">
        <v>138</v>
      </c>
      <c r="M10" s="118">
        <v>1344</v>
      </c>
      <c r="N10" s="120">
        <v>1294</v>
      </c>
      <c r="O10" s="61"/>
      <c r="P10" s="123">
        <v>920</v>
      </c>
      <c r="Q10" s="59"/>
    </row>
    <row r="11" spans="2:17" ht="15" customHeight="1">
      <c r="B11" s="125" t="s">
        <v>2</v>
      </c>
      <c r="C11" s="126"/>
      <c r="D11" s="175">
        <f>'２月'!D11+'３月'!E38</f>
        <v>16880</v>
      </c>
      <c r="E11" s="158"/>
      <c r="F11" s="159"/>
      <c r="G11" s="49" t="s">
        <v>4</v>
      </c>
      <c r="H11" s="72">
        <f>D11-'２月'!D11</f>
        <v>16</v>
      </c>
      <c r="I11" s="50" t="s">
        <v>5</v>
      </c>
      <c r="J11" s="35" t="str">
        <f>IF(H11=0,"",IF(H11&gt;0,"↑","↓"))</f>
        <v>↑</v>
      </c>
      <c r="L11" s="168"/>
      <c r="M11" s="163">
        <f>SUM(M10:N10)</f>
        <v>2638</v>
      </c>
      <c r="N11" s="164"/>
      <c r="O11" s="32" t="s">
        <v>159</v>
      </c>
      <c r="P11" s="122">
        <v>670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'２月'!D12+'３月'!C38</f>
        <v>10680</v>
      </c>
      <c r="E12" s="161"/>
      <c r="F12" s="162"/>
      <c r="G12" s="55" t="s">
        <v>4</v>
      </c>
      <c r="H12" s="73">
        <f>D12-'２月'!D12</f>
        <v>21</v>
      </c>
      <c r="I12" s="56" t="s">
        <v>5</v>
      </c>
      <c r="J12" s="35" t="str">
        <f>IF(H12=0,"",IF(H12&gt;0,"↑","↓"))</f>
        <v>↑</v>
      </c>
      <c r="L12" s="167" t="s">
        <v>139</v>
      </c>
      <c r="M12" s="118">
        <v>2104</v>
      </c>
      <c r="N12" s="120">
        <v>2046</v>
      </c>
      <c r="O12" s="61"/>
      <c r="P12" s="123">
        <v>1254</v>
      </c>
      <c r="Q12" s="59"/>
    </row>
    <row r="13" spans="6:17" ht="15" customHeight="1">
      <c r="F13" s="104"/>
      <c r="H13" s="67"/>
      <c r="L13" s="168"/>
      <c r="M13" s="163">
        <f>SUM(M12:N12)</f>
        <v>4150</v>
      </c>
      <c r="N13" s="164"/>
      <c r="O13" s="32" t="s">
        <v>159</v>
      </c>
      <c r="P13" s="122">
        <v>1244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7" t="s">
        <v>140</v>
      </c>
      <c r="M14" s="118">
        <v>500</v>
      </c>
      <c r="N14" s="120">
        <v>507</v>
      </c>
      <c r="O14" s="61"/>
      <c r="P14" s="123">
        <v>297</v>
      </c>
      <c r="Q14" s="59"/>
    </row>
    <row r="15" spans="2:17" ht="15" customHeight="1">
      <c r="B15" s="84" t="s">
        <v>0</v>
      </c>
      <c r="C15" s="124"/>
      <c r="D15" s="154">
        <f>SUM(D16:F17)</f>
        <v>482</v>
      </c>
      <c r="E15" s="155"/>
      <c r="F15" s="156"/>
      <c r="G15" s="47" t="s">
        <v>4</v>
      </c>
      <c r="H15" s="69">
        <f>D15-'２月'!D15</f>
        <v>6</v>
      </c>
      <c r="I15" s="48" t="s">
        <v>5</v>
      </c>
      <c r="J15" s="35" t="str">
        <f>IF(H15=0,"",IF(H15&gt;0,"↑","↓"))</f>
        <v>↑</v>
      </c>
      <c r="L15" s="168"/>
      <c r="M15" s="163">
        <f>SUM(M14:N14)</f>
        <v>1007</v>
      </c>
      <c r="N15" s="164"/>
      <c r="O15" s="32" t="s">
        <v>159</v>
      </c>
      <c r="P15" s="122">
        <v>297</v>
      </c>
      <c r="Q15" s="52" t="s">
        <v>161</v>
      </c>
    </row>
    <row r="16" spans="2:17" ht="15" customHeight="1">
      <c r="B16" s="125" t="s">
        <v>1</v>
      </c>
      <c r="C16" s="126"/>
      <c r="D16" s="175">
        <f>'２月'!D16+'３月'!D47</f>
        <v>212</v>
      </c>
      <c r="E16" s="158"/>
      <c r="F16" s="159"/>
      <c r="G16" s="49" t="s">
        <v>4</v>
      </c>
      <c r="H16" s="70">
        <f>D16-'２月'!D16</f>
        <v>0</v>
      </c>
      <c r="I16" s="50" t="s">
        <v>5</v>
      </c>
      <c r="J16" s="35">
        <f>IF(H16=0,"",IF(H16&gt;0,"↑","↓"))</f>
      </c>
      <c r="L16" s="167" t="s">
        <v>141</v>
      </c>
      <c r="M16" s="118">
        <v>1284</v>
      </c>
      <c r="N16" s="120">
        <v>1295</v>
      </c>
      <c r="O16" s="61"/>
      <c r="P16" s="123">
        <v>803</v>
      </c>
      <c r="Q16" s="59"/>
    </row>
    <row r="17" spans="2:17" ht="15" customHeight="1">
      <c r="B17" s="125" t="s">
        <v>2</v>
      </c>
      <c r="C17" s="126"/>
      <c r="D17" s="175">
        <f>'２月'!D17+'３月'!E47</f>
        <v>270</v>
      </c>
      <c r="E17" s="158"/>
      <c r="F17" s="159"/>
      <c r="G17" s="49" t="s">
        <v>4</v>
      </c>
      <c r="H17" s="72">
        <f>D17-'２月'!D17</f>
        <v>6</v>
      </c>
      <c r="I17" s="50" t="s">
        <v>5</v>
      </c>
      <c r="J17" s="35" t="str">
        <f>IF(H17=0,"",IF(H17&gt;0,"↑","↓"))</f>
        <v>↑</v>
      </c>
      <c r="L17" s="168"/>
      <c r="M17" s="163">
        <f>SUM(M16:N16)</f>
        <v>2579</v>
      </c>
      <c r="N17" s="164"/>
      <c r="O17" s="32" t="s">
        <v>159</v>
      </c>
      <c r="P17" s="122">
        <v>800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'２月'!D18+'３月'!C47</f>
        <v>384</v>
      </c>
      <c r="E18" s="161"/>
      <c r="F18" s="162"/>
      <c r="G18" s="55" t="s">
        <v>4</v>
      </c>
      <c r="H18" s="73">
        <f>D18-'２月'!D18</f>
        <v>6</v>
      </c>
      <c r="I18" s="56" t="s">
        <v>5</v>
      </c>
      <c r="J18" s="35" t="str">
        <f>IF(H18=0,"",IF(H18&gt;0,"↑","↓"))</f>
        <v>↑</v>
      </c>
      <c r="L18" s="167" t="s">
        <v>142</v>
      </c>
      <c r="M18" s="118">
        <v>2412</v>
      </c>
      <c r="N18" s="120">
        <v>2372</v>
      </c>
      <c r="O18" s="61"/>
      <c r="P18" s="123">
        <v>1596</v>
      </c>
      <c r="Q18" s="59"/>
    </row>
    <row r="19" spans="12:17" ht="15" customHeight="1">
      <c r="L19" s="168"/>
      <c r="M19" s="163">
        <f>SUM(M18:N18)</f>
        <v>4784</v>
      </c>
      <c r="N19" s="164"/>
      <c r="O19" s="32" t="s">
        <v>159</v>
      </c>
      <c r="P19" s="122">
        <v>1596</v>
      </c>
      <c r="Q19" s="52" t="s">
        <v>161</v>
      </c>
    </row>
    <row r="20" spans="2:17" ht="15" customHeight="1">
      <c r="B20" s="88" t="s">
        <v>7</v>
      </c>
      <c r="C20" s="46"/>
      <c r="H20" s="66"/>
      <c r="L20" s="167" t="s">
        <v>143</v>
      </c>
      <c r="M20" s="118">
        <v>84</v>
      </c>
      <c r="N20" s="120">
        <v>95</v>
      </c>
      <c r="O20" s="61"/>
      <c r="P20" s="123">
        <v>44</v>
      </c>
      <c r="Q20" s="59"/>
    </row>
    <row r="21" spans="3:17" ht="15" customHeight="1" thickBot="1">
      <c r="C21" s="46"/>
      <c r="H21" s="66"/>
      <c r="L21" s="168"/>
      <c r="M21" s="163">
        <f>SUM(M20:N20)</f>
        <v>179</v>
      </c>
      <c r="N21" s="164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7" t="s">
        <v>144</v>
      </c>
      <c r="M22" s="118">
        <v>1254</v>
      </c>
      <c r="N22" s="120">
        <v>1189</v>
      </c>
      <c r="O22" s="61"/>
      <c r="P22" s="123">
        <v>835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17</v>
      </c>
      <c r="E23" s="105">
        <f t="shared" si="0"/>
        <v>19</v>
      </c>
      <c r="F23" s="106">
        <f>SUM(D23:E23)</f>
        <v>36</v>
      </c>
      <c r="G23" s="49" t="s">
        <v>4</v>
      </c>
      <c r="H23" s="71">
        <f>F23-'２月'!F23</f>
        <v>-2</v>
      </c>
      <c r="I23" s="50" t="s">
        <v>5</v>
      </c>
      <c r="J23" s="35" t="str">
        <f aca="true" t="shared" si="1" ref="J23:J29">IF(H23=0,"",IF(H23&gt;0,"↑","↓"))</f>
        <v>↓</v>
      </c>
      <c r="L23" s="168"/>
      <c r="M23" s="163">
        <f>SUM(M22:N22)</f>
        <v>2443</v>
      </c>
      <c r="N23" s="164"/>
      <c r="O23" s="32" t="s">
        <v>159</v>
      </c>
      <c r="P23" s="122">
        <v>835</v>
      </c>
      <c r="Q23" s="52" t="s">
        <v>161</v>
      </c>
    </row>
    <row r="24" spans="2:17" ht="15" customHeight="1">
      <c r="B24" s="13" t="s">
        <v>10</v>
      </c>
      <c r="C24" s="105">
        <f t="shared" si="0"/>
        <v>4</v>
      </c>
      <c r="D24" s="105">
        <f t="shared" si="0"/>
        <v>15</v>
      </c>
      <c r="E24" s="105">
        <f t="shared" si="0"/>
        <v>6</v>
      </c>
      <c r="F24" s="106">
        <f aca="true" t="shared" si="2" ref="F24:F29">SUM(D24:E24)</f>
        <v>21</v>
      </c>
      <c r="G24" s="49" t="s">
        <v>4</v>
      </c>
      <c r="H24" s="71">
        <f>F24-'２月'!F24</f>
        <v>-3</v>
      </c>
      <c r="I24" s="50" t="s">
        <v>5</v>
      </c>
      <c r="J24" s="35" t="str">
        <f t="shared" si="1"/>
        <v>↓</v>
      </c>
      <c r="L24" s="167" t="s">
        <v>145</v>
      </c>
      <c r="M24" s="118">
        <v>452</v>
      </c>
      <c r="N24" s="120">
        <v>450</v>
      </c>
      <c r="O24" s="61"/>
      <c r="P24" s="123">
        <v>246</v>
      </c>
      <c r="Q24" s="59"/>
    </row>
    <row r="25" spans="2:17" ht="15" customHeight="1">
      <c r="B25" s="13" t="s">
        <v>11</v>
      </c>
      <c r="C25" s="105">
        <f t="shared" si="0"/>
        <v>74</v>
      </c>
      <c r="D25" s="105">
        <f t="shared" si="0"/>
        <v>65</v>
      </c>
      <c r="E25" s="105">
        <f t="shared" si="0"/>
        <v>57</v>
      </c>
      <c r="F25" s="106">
        <f t="shared" si="2"/>
        <v>122</v>
      </c>
      <c r="G25" s="49" t="s">
        <v>4</v>
      </c>
      <c r="H25" s="71">
        <f>F25-'２月'!F25</f>
        <v>36</v>
      </c>
      <c r="I25" s="50" t="s">
        <v>5</v>
      </c>
      <c r="J25" s="35" t="str">
        <f t="shared" si="1"/>
        <v>↑</v>
      </c>
      <c r="L25" s="168"/>
      <c r="M25" s="163">
        <f>SUM(M24:N24)</f>
        <v>902</v>
      </c>
      <c r="N25" s="164"/>
      <c r="O25" s="32" t="s">
        <v>159</v>
      </c>
      <c r="P25" s="122">
        <v>246</v>
      </c>
      <c r="Q25" s="52" t="s">
        <v>161</v>
      </c>
    </row>
    <row r="26" spans="2:17" ht="15" customHeight="1">
      <c r="B26" s="13" t="s">
        <v>12</v>
      </c>
      <c r="C26" s="105">
        <f t="shared" si="0"/>
        <v>39</v>
      </c>
      <c r="D26" s="105">
        <f t="shared" si="0"/>
        <v>55</v>
      </c>
      <c r="E26" s="105">
        <f t="shared" si="0"/>
        <v>43</v>
      </c>
      <c r="F26" s="106">
        <f t="shared" si="2"/>
        <v>98</v>
      </c>
      <c r="G26" s="49" t="s">
        <v>4</v>
      </c>
      <c r="H26" s="71">
        <f>F26-'２月'!F26</f>
        <v>-14</v>
      </c>
      <c r="I26" s="50" t="s">
        <v>5</v>
      </c>
      <c r="J26" s="35" t="str">
        <f t="shared" si="1"/>
        <v>↓</v>
      </c>
      <c r="L26" s="167" t="s">
        <v>146</v>
      </c>
      <c r="M26" s="118">
        <v>1796</v>
      </c>
      <c r="N26" s="120">
        <v>1674</v>
      </c>
      <c r="O26" s="61"/>
      <c r="P26" s="123">
        <v>1338</v>
      </c>
      <c r="Q26" s="59"/>
    </row>
    <row r="27" spans="2:17" ht="15" customHeight="1">
      <c r="B27" s="13" t="s">
        <v>13</v>
      </c>
      <c r="C27" s="105">
        <f t="shared" si="0"/>
        <v>5</v>
      </c>
      <c r="D27" s="105">
        <f t="shared" si="0"/>
        <v>2</v>
      </c>
      <c r="E27" s="105">
        <f t="shared" si="0"/>
        <v>0</v>
      </c>
      <c r="F27" s="106">
        <f t="shared" si="2"/>
        <v>2</v>
      </c>
      <c r="G27" s="49" t="s">
        <v>4</v>
      </c>
      <c r="H27" s="71">
        <f>F27-'２月'!F27</f>
        <v>1</v>
      </c>
      <c r="I27" s="50" t="s">
        <v>5</v>
      </c>
      <c r="J27" s="35" t="str">
        <f t="shared" si="1"/>
        <v>↑</v>
      </c>
      <c r="L27" s="168"/>
      <c r="M27" s="163">
        <f>SUM(M26:N26)</f>
        <v>3470</v>
      </c>
      <c r="N27" s="164"/>
      <c r="O27" s="32" t="s">
        <v>159</v>
      </c>
      <c r="P27" s="122">
        <v>1331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9</v>
      </c>
      <c r="D28" s="107">
        <f t="shared" si="0"/>
        <v>1</v>
      </c>
      <c r="E28" s="107">
        <f t="shared" si="0"/>
        <v>5</v>
      </c>
      <c r="F28" s="108">
        <f t="shared" si="2"/>
        <v>6</v>
      </c>
      <c r="G28" s="60" t="s">
        <v>4</v>
      </c>
      <c r="H28" s="74">
        <f>F28-'２月'!F28</f>
        <v>-11</v>
      </c>
      <c r="I28" s="53" t="s">
        <v>5</v>
      </c>
      <c r="J28" s="35" t="str">
        <f t="shared" si="1"/>
        <v>↓</v>
      </c>
      <c r="L28" s="167" t="s">
        <v>147</v>
      </c>
      <c r="M28" s="118">
        <v>409</v>
      </c>
      <c r="N28" s="120">
        <v>397</v>
      </c>
      <c r="O28" s="61"/>
      <c r="P28" s="123">
        <v>265</v>
      </c>
      <c r="Q28" s="59"/>
    </row>
    <row r="29" spans="2:17" ht="15" customHeight="1" thickBot="1">
      <c r="B29" s="15" t="s">
        <v>15</v>
      </c>
      <c r="C29" s="109">
        <f t="shared" si="0"/>
        <v>27</v>
      </c>
      <c r="D29" s="109">
        <f t="shared" si="0"/>
        <v>13</v>
      </c>
      <c r="E29" s="109">
        <f t="shared" si="0"/>
        <v>22</v>
      </c>
      <c r="F29" s="110">
        <f t="shared" si="2"/>
        <v>35</v>
      </c>
      <c r="G29" s="62" t="s">
        <v>4</v>
      </c>
      <c r="H29" s="75">
        <f>F29-'２月'!F29</f>
        <v>63</v>
      </c>
      <c r="I29" s="63" t="s">
        <v>5</v>
      </c>
      <c r="J29" s="35" t="str">
        <f t="shared" si="1"/>
        <v>↑</v>
      </c>
      <c r="L29" s="168"/>
      <c r="M29" s="163">
        <f>SUM(M28:N28)</f>
        <v>806</v>
      </c>
      <c r="N29" s="164"/>
      <c r="O29" s="32" t="s">
        <v>159</v>
      </c>
      <c r="P29" s="122">
        <v>265</v>
      </c>
      <c r="Q29" s="52" t="s">
        <v>161</v>
      </c>
    </row>
    <row r="30" spans="2:17" ht="15" customHeight="1" thickBot="1">
      <c r="B30" s="10"/>
      <c r="C30" s="46"/>
      <c r="H30" s="66"/>
      <c r="L30" s="167" t="s">
        <v>148</v>
      </c>
      <c r="M30" s="118">
        <v>1047</v>
      </c>
      <c r="N30" s="120">
        <v>1075</v>
      </c>
      <c r="O30" s="61"/>
      <c r="P30" s="123">
        <v>714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8"/>
      <c r="M31" s="163">
        <f>SUM(M30:N30)</f>
        <v>2122</v>
      </c>
      <c r="N31" s="164"/>
      <c r="O31" s="32" t="s">
        <v>159</v>
      </c>
      <c r="P31" s="122">
        <v>713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17</v>
      </c>
      <c r="E32" s="116">
        <v>19</v>
      </c>
      <c r="F32" s="106">
        <f>SUM(D32:E32)</f>
        <v>36</v>
      </c>
      <c r="G32" s="49" t="s">
        <v>4</v>
      </c>
      <c r="H32" s="71">
        <f>F32-'２月'!F32</f>
        <v>-2</v>
      </c>
      <c r="I32" s="50" t="s">
        <v>5</v>
      </c>
      <c r="J32" s="35" t="str">
        <f aca="true" t="shared" si="3" ref="J32:J38">IF(H32=0,"",IF(H32&gt;0,"↑","↓"))</f>
        <v>↓</v>
      </c>
      <c r="L32" s="167" t="s">
        <v>149</v>
      </c>
      <c r="M32" s="118">
        <v>1103</v>
      </c>
      <c r="N32" s="120">
        <v>1172</v>
      </c>
      <c r="O32" s="61"/>
      <c r="P32" s="123">
        <v>674</v>
      </c>
      <c r="Q32" s="59"/>
    </row>
    <row r="33" spans="2:17" ht="15" customHeight="1">
      <c r="B33" s="13" t="s">
        <v>10</v>
      </c>
      <c r="C33" s="116">
        <v>4</v>
      </c>
      <c r="D33" s="116">
        <v>15</v>
      </c>
      <c r="E33" s="116">
        <v>6</v>
      </c>
      <c r="F33" s="106">
        <f aca="true" t="shared" si="4" ref="F33:F38">SUM(D33:E33)</f>
        <v>21</v>
      </c>
      <c r="G33" s="49" t="s">
        <v>4</v>
      </c>
      <c r="H33" s="71">
        <f>F33-'２月'!F33</f>
        <v>-3</v>
      </c>
      <c r="I33" s="50" t="s">
        <v>5</v>
      </c>
      <c r="J33" s="35" t="str">
        <f t="shared" si="3"/>
        <v>↓</v>
      </c>
      <c r="L33" s="168"/>
      <c r="M33" s="163">
        <f>SUM(M32:N32)</f>
        <v>2275</v>
      </c>
      <c r="N33" s="164"/>
      <c r="O33" s="32" t="s">
        <v>159</v>
      </c>
      <c r="P33" s="122">
        <v>674</v>
      </c>
      <c r="Q33" s="52" t="s">
        <v>161</v>
      </c>
    </row>
    <row r="34" spans="2:17" ht="15" customHeight="1">
      <c r="B34" s="13" t="s">
        <v>11</v>
      </c>
      <c r="C34" s="116">
        <v>50</v>
      </c>
      <c r="D34" s="116">
        <v>56</v>
      </c>
      <c r="E34" s="116">
        <v>39</v>
      </c>
      <c r="F34" s="106">
        <f t="shared" si="4"/>
        <v>95</v>
      </c>
      <c r="G34" s="49" t="s">
        <v>4</v>
      </c>
      <c r="H34" s="71">
        <f>F34-'２月'!F34</f>
        <v>39</v>
      </c>
      <c r="I34" s="50" t="s">
        <v>5</v>
      </c>
      <c r="J34" s="35" t="str">
        <f t="shared" si="3"/>
        <v>↑</v>
      </c>
      <c r="L34" s="167" t="s">
        <v>150</v>
      </c>
      <c r="M34" s="118">
        <v>396</v>
      </c>
      <c r="N34" s="120">
        <v>365</v>
      </c>
      <c r="O34" s="61"/>
      <c r="P34" s="123">
        <v>236</v>
      </c>
      <c r="Q34" s="59"/>
    </row>
    <row r="35" spans="2:17" ht="15" customHeight="1">
      <c r="B35" s="13" t="s">
        <v>12</v>
      </c>
      <c r="C35" s="116">
        <v>28</v>
      </c>
      <c r="D35" s="116">
        <v>47</v>
      </c>
      <c r="E35" s="116">
        <v>36</v>
      </c>
      <c r="F35" s="106">
        <f t="shared" si="4"/>
        <v>83</v>
      </c>
      <c r="G35" s="49" t="s">
        <v>4</v>
      </c>
      <c r="H35" s="71">
        <f>F35-'２月'!F35</f>
        <v>-5</v>
      </c>
      <c r="I35" s="50" t="s">
        <v>5</v>
      </c>
      <c r="J35" s="35" t="str">
        <f t="shared" si="3"/>
        <v>↓</v>
      </c>
      <c r="L35" s="168"/>
      <c r="M35" s="163">
        <f>SUM(M34:N34)</f>
        <v>761</v>
      </c>
      <c r="N35" s="164"/>
      <c r="O35" s="32" t="s">
        <v>159</v>
      </c>
      <c r="P35" s="122">
        <v>236</v>
      </c>
      <c r="Q35" s="52" t="s">
        <v>161</v>
      </c>
    </row>
    <row r="36" spans="2:17" ht="15" customHeight="1">
      <c r="B36" s="13" t="s">
        <v>13</v>
      </c>
      <c r="C36" s="116">
        <v>5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F36-'２月'!F36</f>
        <v>1</v>
      </c>
      <c r="I36" s="50" t="s">
        <v>5</v>
      </c>
      <c r="J36" s="35" t="str">
        <f t="shared" si="3"/>
        <v>↑</v>
      </c>
      <c r="L36" s="167" t="s">
        <v>151</v>
      </c>
      <c r="M36" s="118">
        <v>837</v>
      </c>
      <c r="N36" s="120">
        <v>858</v>
      </c>
      <c r="O36" s="61"/>
      <c r="P36" s="123">
        <v>532</v>
      </c>
      <c r="Q36" s="59"/>
    </row>
    <row r="37" spans="2:17" ht="15" customHeight="1" thickBot="1">
      <c r="B37" s="14" t="s">
        <v>14</v>
      </c>
      <c r="C37" s="117">
        <v>2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F37-'２月'!F37</f>
        <v>0</v>
      </c>
      <c r="I37" s="53" t="s">
        <v>5</v>
      </c>
      <c r="J37" s="35">
        <f t="shared" si="3"/>
      </c>
      <c r="L37" s="168"/>
      <c r="M37" s="163">
        <f>SUM(M36:N36)</f>
        <v>1695</v>
      </c>
      <c r="N37" s="164"/>
      <c r="O37" s="32" t="s">
        <v>159</v>
      </c>
      <c r="P37" s="122">
        <v>507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21</v>
      </c>
      <c r="D38" s="109">
        <f>D32-D33+D34-D35+D36-D37</f>
        <v>13</v>
      </c>
      <c r="E38" s="109">
        <f>E32-E33+E34-E35+E36-E37</f>
        <v>16</v>
      </c>
      <c r="F38" s="110">
        <f t="shared" si="4"/>
        <v>29</v>
      </c>
      <c r="G38" s="64" t="s">
        <v>4</v>
      </c>
      <c r="H38" s="75">
        <f>F38-'２月'!F38</f>
        <v>46</v>
      </c>
      <c r="I38" s="63" t="s">
        <v>5</v>
      </c>
      <c r="J38" s="35" t="str">
        <f t="shared" si="3"/>
        <v>↑</v>
      </c>
      <c r="L38" s="167" t="s">
        <v>152</v>
      </c>
      <c r="M38" s="118">
        <v>151</v>
      </c>
      <c r="N38" s="120">
        <v>146</v>
      </c>
      <c r="O38" s="61"/>
      <c r="P38" s="123">
        <v>71</v>
      </c>
      <c r="Q38" s="59"/>
    </row>
    <row r="39" spans="2:17" ht="15" customHeight="1" thickBot="1">
      <c r="B39" s="10"/>
      <c r="C39" s="46"/>
      <c r="H39" s="66"/>
      <c r="L39" s="168"/>
      <c r="M39" s="163">
        <f>SUM(M38:N38)</f>
        <v>297</v>
      </c>
      <c r="N39" s="164"/>
      <c r="O39" s="32" t="s">
        <v>159</v>
      </c>
      <c r="P39" s="122">
        <v>71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7" t="s">
        <v>153</v>
      </c>
      <c r="M40" s="118">
        <v>195</v>
      </c>
      <c r="N40" s="120">
        <v>226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F41-'２月'!F41</f>
        <v>0</v>
      </c>
      <c r="I41" s="50" t="s">
        <v>5</v>
      </c>
      <c r="J41" s="35">
        <f aca="true" t="shared" si="5" ref="J41:J47">IF(H41=0,"",IF(H41&gt;0,"↑","↓"))</f>
      </c>
      <c r="L41" s="168"/>
      <c r="M41" s="163">
        <f>SUM(M40:N40)</f>
        <v>421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F42-'２月'!F42</f>
        <v>0</v>
      </c>
      <c r="I42" s="50" t="s">
        <v>5</v>
      </c>
      <c r="J42" s="35">
        <f t="shared" si="5"/>
      </c>
      <c r="L42" s="167" t="s">
        <v>154</v>
      </c>
      <c r="M42" s="118">
        <v>689</v>
      </c>
      <c r="N42" s="120">
        <v>692</v>
      </c>
      <c r="O42" s="61"/>
      <c r="P42" s="123">
        <v>445</v>
      </c>
      <c r="Q42" s="59"/>
    </row>
    <row r="43" spans="2:17" ht="15" customHeight="1">
      <c r="B43" s="13" t="s">
        <v>11</v>
      </c>
      <c r="C43" s="116">
        <v>24</v>
      </c>
      <c r="D43" s="116">
        <v>9</v>
      </c>
      <c r="E43" s="116">
        <v>18</v>
      </c>
      <c r="F43" s="106">
        <f t="shared" si="6"/>
        <v>27</v>
      </c>
      <c r="G43" s="49" t="s">
        <v>4</v>
      </c>
      <c r="H43" s="71">
        <f>F43-'２月'!F43</f>
        <v>-3</v>
      </c>
      <c r="I43" s="50" t="s">
        <v>5</v>
      </c>
      <c r="J43" s="35" t="str">
        <f t="shared" si="5"/>
        <v>↓</v>
      </c>
      <c r="L43" s="168"/>
      <c r="M43" s="163">
        <f>SUM(M42:N42)</f>
        <v>1381</v>
      </c>
      <c r="N43" s="164"/>
      <c r="O43" s="32" t="s">
        <v>163</v>
      </c>
      <c r="P43" s="122">
        <v>440</v>
      </c>
      <c r="Q43" s="52" t="s">
        <v>164</v>
      </c>
    </row>
    <row r="44" spans="2:17" ht="15" customHeight="1">
      <c r="B44" s="13" t="s">
        <v>12</v>
      </c>
      <c r="C44" s="116">
        <v>11</v>
      </c>
      <c r="D44" s="116">
        <v>8</v>
      </c>
      <c r="E44" s="116">
        <v>7</v>
      </c>
      <c r="F44" s="106">
        <f t="shared" si="6"/>
        <v>15</v>
      </c>
      <c r="G44" s="49" t="s">
        <v>4</v>
      </c>
      <c r="H44" s="71">
        <f>F44-'２月'!F44</f>
        <v>-9</v>
      </c>
      <c r="I44" s="50" t="s">
        <v>5</v>
      </c>
      <c r="J44" s="35" t="str">
        <f t="shared" si="5"/>
        <v>↓</v>
      </c>
      <c r="L44" s="167" t="s">
        <v>155</v>
      </c>
      <c r="M44" s="118">
        <v>322</v>
      </c>
      <c r="N44" s="120">
        <v>322</v>
      </c>
      <c r="O44" s="61"/>
      <c r="P44" s="123">
        <v>200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F45-'２月'!F45</f>
        <v>0</v>
      </c>
      <c r="I45" s="50" t="s">
        <v>5</v>
      </c>
      <c r="J45" s="35">
        <f t="shared" si="5"/>
      </c>
      <c r="L45" s="168"/>
      <c r="M45" s="163">
        <f>SUM(M44:N44)</f>
        <v>644</v>
      </c>
      <c r="N45" s="164"/>
      <c r="O45" s="32" t="s">
        <v>159</v>
      </c>
      <c r="P45" s="122">
        <v>200</v>
      </c>
      <c r="Q45" s="52" t="s">
        <v>161</v>
      </c>
    </row>
    <row r="46" spans="2:17" ht="15" customHeight="1" thickBot="1">
      <c r="B46" s="14" t="s">
        <v>14</v>
      </c>
      <c r="C46" s="117">
        <v>7</v>
      </c>
      <c r="D46" s="117">
        <v>1</v>
      </c>
      <c r="E46" s="117">
        <v>5</v>
      </c>
      <c r="F46" s="108">
        <f t="shared" si="6"/>
        <v>6</v>
      </c>
      <c r="G46" s="60" t="s">
        <v>4</v>
      </c>
      <c r="H46" s="74">
        <f>F46-'２月'!F46</f>
        <v>-11</v>
      </c>
      <c r="I46" s="53" t="s">
        <v>5</v>
      </c>
      <c r="J46" s="35" t="str">
        <f t="shared" si="5"/>
        <v>↓</v>
      </c>
      <c r="L46" s="167" t="s">
        <v>156</v>
      </c>
      <c r="M46" s="118">
        <v>205</v>
      </c>
      <c r="N46" s="120">
        <v>217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6</v>
      </c>
      <c r="D47" s="109">
        <f>D41-D42+D43-D44+D45-D46</f>
        <v>0</v>
      </c>
      <c r="E47" s="109">
        <f>E41-E42+E43-E44+E45-E46</f>
        <v>6</v>
      </c>
      <c r="F47" s="110">
        <f t="shared" si="6"/>
        <v>6</v>
      </c>
      <c r="G47" s="64" t="s">
        <v>4</v>
      </c>
      <c r="H47" s="75">
        <f>F47-'２月'!F47</f>
        <v>17</v>
      </c>
      <c r="I47" s="63" t="s">
        <v>5</v>
      </c>
      <c r="J47" s="35" t="str">
        <f t="shared" si="5"/>
        <v>↑</v>
      </c>
      <c r="L47" s="168"/>
      <c r="M47" s="163">
        <f>SUM(M46:N46)</f>
        <v>422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116</v>
      </c>
      <c r="N48" s="120">
        <v>108</v>
      </c>
      <c r="O48" s="61"/>
      <c r="P48" s="123">
        <v>54</v>
      </c>
      <c r="Q48" s="59"/>
    </row>
    <row r="49" spans="12:17" ht="15" customHeight="1">
      <c r="L49" s="168"/>
      <c r="M49" s="163">
        <f>SUM(M48:N48)</f>
        <v>224</v>
      </c>
      <c r="N49" s="164"/>
      <c r="O49" s="32" t="s">
        <v>159</v>
      </c>
      <c r="P49" s="122">
        <v>54</v>
      </c>
      <c r="Q49" s="52" t="s">
        <v>161</v>
      </c>
    </row>
    <row r="50" spans="12:17" ht="15" customHeight="1">
      <c r="L50" s="167" t="s">
        <v>162</v>
      </c>
      <c r="M50" s="118">
        <v>324</v>
      </c>
      <c r="N50" s="120">
        <v>309</v>
      </c>
      <c r="O50" s="61"/>
      <c r="P50" s="123">
        <v>194</v>
      </c>
      <c r="Q50" s="59"/>
    </row>
    <row r="51" spans="12:17" ht="15" customHeight="1">
      <c r="L51" s="168"/>
      <c r="M51" s="163">
        <f>SUM(M50:N50)</f>
        <v>633</v>
      </c>
      <c r="N51" s="164"/>
      <c r="O51" s="32" t="s">
        <v>159</v>
      </c>
      <c r="P51" s="122">
        <v>194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17331</v>
      </c>
      <c r="N52" s="112">
        <f>SUM(N6+N8+N10+N12+N14+N16+N18+N20+N22+N24+N26+N28+N30+N32+N34+N36+N38+N40+N42+N44+N46+N48+N50)</f>
        <v>17150</v>
      </c>
      <c r="O52" s="61"/>
      <c r="P52" s="113">
        <f>SUM(P6+P8+P10+P12+P14+P16+P18+P20+P22+P24+P26+P28+P30+P32+P34+P36+P38+P40+P42+P44+P46+P48+P50)</f>
        <v>11064</v>
      </c>
      <c r="Q52" s="59"/>
    </row>
    <row r="53" spans="12:17" ht="15" customHeight="1" thickBot="1">
      <c r="L53" s="169"/>
      <c r="M53" s="165">
        <f>SUM(M52:N52)</f>
        <v>34481</v>
      </c>
      <c r="N53" s="166"/>
      <c r="O53" s="65" t="s">
        <v>159</v>
      </c>
      <c r="P53" s="114">
        <f>SUM(P7+P9+P11+P13+P15+P17+P19+P21+P23+P25+P27+P29+P31+P33+P35+P37+P39+P41+P43+P45+P47+P49+P51)</f>
        <v>10763</v>
      </c>
      <c r="Q53" s="43" t="s">
        <v>160</v>
      </c>
    </row>
  </sheetData>
  <mergeCells count="61">
    <mergeCell ref="M9:N9"/>
    <mergeCell ref="M11:N11"/>
    <mergeCell ref="L4:L5"/>
    <mergeCell ref="M7:N7"/>
    <mergeCell ref="M17:N17"/>
    <mergeCell ref="M19:N19"/>
    <mergeCell ref="M13:N13"/>
    <mergeCell ref="M15:N15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L16:L17"/>
    <mergeCell ref="L18:L19"/>
    <mergeCell ref="L20:L21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workbookViewId="0" topLeftCell="A1">
      <pane ySplit="11" topLeftCell="BM12" activePane="bottomLeft" state="frozen"/>
      <selection pane="topLeft" activeCell="A1" sqref="A1"/>
      <selection pane="bottomLeft" activeCell="F62" sqref="F62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185</v>
      </c>
    </row>
    <row r="4" ht="14.25" thickBot="1"/>
    <row r="5" spans="2:9" ht="14.25" thickBot="1">
      <c r="B5" s="16" t="s">
        <v>99</v>
      </c>
      <c r="C5" s="17" t="s">
        <v>100</v>
      </c>
      <c r="D5" s="17" t="s">
        <v>101</v>
      </c>
      <c r="E5" s="17" t="s">
        <v>102</v>
      </c>
      <c r="F5" s="18" t="s">
        <v>103</v>
      </c>
      <c r="I5" s="141">
        <v>37712</v>
      </c>
    </row>
    <row r="6" spans="2:6" ht="13.5">
      <c r="B6" s="19" t="s">
        <v>104</v>
      </c>
      <c r="C6" s="20">
        <f>A116</f>
        <v>17188</v>
      </c>
      <c r="D6" s="20">
        <f>M116</f>
        <v>16962</v>
      </c>
      <c r="E6" s="20">
        <f>C6+D6</f>
        <v>34150</v>
      </c>
      <c r="F6" s="21">
        <f>E6/E6</f>
        <v>1</v>
      </c>
    </row>
    <row r="7" spans="2:6" ht="13.5">
      <c r="B7" s="22" t="s">
        <v>105</v>
      </c>
      <c r="C7" s="142">
        <f>'４月'!D16</f>
        <v>210</v>
      </c>
      <c r="D7" s="142">
        <f>'４月'!D17</f>
        <v>217</v>
      </c>
      <c r="E7" s="142">
        <f>C7+D7</f>
        <v>427</v>
      </c>
      <c r="F7" s="23">
        <f>E7/E6</f>
        <v>0.012503660322108345</v>
      </c>
    </row>
    <row r="8" spans="2:6" ht="13.5">
      <c r="B8" s="22" t="s">
        <v>106</v>
      </c>
      <c r="C8" s="24">
        <f>A51</f>
        <v>2016</v>
      </c>
      <c r="D8" s="24">
        <f>M51</f>
        <v>2732</v>
      </c>
      <c r="E8" s="24">
        <f>C8+D8</f>
        <v>4748</v>
      </c>
      <c r="F8" s="23">
        <f>E8/E6</f>
        <v>0.13903367496339678</v>
      </c>
    </row>
    <row r="9" spans="2:6" ht="14.25" thickBot="1">
      <c r="B9" s="25" t="s">
        <v>107</v>
      </c>
      <c r="C9" s="26">
        <f>A41</f>
        <v>741</v>
      </c>
      <c r="D9" s="26">
        <f>M41</f>
        <v>1288</v>
      </c>
      <c r="E9" s="26">
        <f>C9+D9</f>
        <v>2029</v>
      </c>
      <c r="F9" s="27">
        <f>E9/E6</f>
        <v>0.05941434846266472</v>
      </c>
    </row>
    <row r="10" ht="14.25" thickBot="1"/>
    <row r="11" spans="1:20" ht="13.5">
      <c r="A11" s="147" t="s">
        <v>191</v>
      </c>
      <c r="B11" s="183" t="s">
        <v>68</v>
      </c>
      <c r="C11" s="183"/>
      <c r="D11" s="183"/>
      <c r="E11" s="184"/>
      <c r="F11" s="132" t="s">
        <v>23</v>
      </c>
      <c r="G11" s="133" t="s">
        <v>26</v>
      </c>
      <c r="H11" s="134" t="s">
        <v>24</v>
      </c>
      <c r="I11" s="183" t="s">
        <v>98</v>
      </c>
      <c r="J11" s="183"/>
      <c r="K11" s="183"/>
      <c r="L11" s="185"/>
      <c r="M11" s="34" t="s">
        <v>25</v>
      </c>
      <c r="P11" s="89" t="s">
        <v>1</v>
      </c>
      <c r="Q11" s="7" t="s">
        <v>27</v>
      </c>
      <c r="R11" s="1"/>
      <c r="S11" s="89" t="s">
        <v>2</v>
      </c>
      <c r="T11" s="7" t="s">
        <v>27</v>
      </c>
    </row>
    <row r="12" spans="1:20" ht="13.5">
      <c r="A12" s="137">
        <f>F12</f>
        <v>0</v>
      </c>
      <c r="B12" s="179">
        <f aca="true" t="shared" si="0" ref="B12:B43">IF(F12=0,"",(LOOKUP(F12,男)))</f>
      </c>
      <c r="C12" s="179"/>
      <c r="D12" s="179"/>
      <c r="E12" s="180"/>
      <c r="F12" s="143"/>
      <c r="G12" s="133">
        <v>104</v>
      </c>
      <c r="H12" s="145"/>
      <c r="I12" s="186">
        <f aca="true" t="shared" si="1" ref="I12:I43">IF(H12=0,"",(LOOKUP(H12,女)))</f>
      </c>
      <c r="J12" s="186"/>
      <c r="K12" s="186"/>
      <c r="L12" s="186"/>
      <c r="M12" s="137">
        <f>H12</f>
        <v>0</v>
      </c>
      <c r="P12" s="135">
        <v>0</v>
      </c>
      <c r="Q12" s="5" t="s">
        <v>28</v>
      </c>
      <c r="R12" s="4"/>
      <c r="S12" s="135">
        <v>0</v>
      </c>
      <c r="T12" s="8" t="s">
        <v>28</v>
      </c>
    </row>
    <row r="13" spans="1:20" ht="13.5">
      <c r="A13" s="137">
        <f>A12+F13</f>
        <v>0</v>
      </c>
      <c r="B13" s="179">
        <f t="shared" si="0"/>
      </c>
      <c r="C13" s="179"/>
      <c r="D13" s="179"/>
      <c r="E13" s="180"/>
      <c r="F13" s="143"/>
      <c r="G13" s="133">
        <v>103</v>
      </c>
      <c r="H13" s="145"/>
      <c r="I13" s="186">
        <f t="shared" si="1"/>
      </c>
      <c r="J13" s="186"/>
      <c r="K13" s="186"/>
      <c r="L13" s="186"/>
      <c r="M13" s="137">
        <f>M12+H13</f>
        <v>0</v>
      </c>
      <c r="P13" s="135">
        <v>10</v>
      </c>
      <c r="Q13" s="5" t="s">
        <v>29</v>
      </c>
      <c r="R13" s="4"/>
      <c r="S13" s="135">
        <v>10</v>
      </c>
      <c r="T13" s="8" t="s">
        <v>29</v>
      </c>
    </row>
    <row r="14" spans="1:20" ht="13.5">
      <c r="A14" s="137">
        <f>A13+F14</f>
        <v>1</v>
      </c>
      <c r="B14" s="179" t="str">
        <f t="shared" si="0"/>
        <v>*</v>
      </c>
      <c r="C14" s="179"/>
      <c r="D14" s="179"/>
      <c r="E14" s="180"/>
      <c r="F14" s="143">
        <v>1</v>
      </c>
      <c r="G14" s="133">
        <v>102</v>
      </c>
      <c r="H14" s="145"/>
      <c r="I14" s="186">
        <f t="shared" si="1"/>
      </c>
      <c r="J14" s="186"/>
      <c r="K14" s="186"/>
      <c r="L14" s="186"/>
      <c r="M14" s="137">
        <f>M13+H14</f>
        <v>0</v>
      </c>
      <c r="P14" s="135">
        <v>20</v>
      </c>
      <c r="Q14" s="5" t="s">
        <v>30</v>
      </c>
      <c r="R14" s="4"/>
      <c r="S14" s="135">
        <v>20</v>
      </c>
      <c r="T14" s="8" t="s">
        <v>30</v>
      </c>
    </row>
    <row r="15" spans="1:20" ht="13.5">
      <c r="A15" s="137">
        <f>A14+F15</f>
        <v>1</v>
      </c>
      <c r="B15" s="179">
        <f t="shared" si="0"/>
      </c>
      <c r="C15" s="179"/>
      <c r="D15" s="179"/>
      <c r="E15" s="180"/>
      <c r="F15" s="143"/>
      <c r="G15" s="133">
        <v>101</v>
      </c>
      <c r="H15" s="145">
        <v>1</v>
      </c>
      <c r="I15" s="186" t="str">
        <f t="shared" si="1"/>
        <v>*</v>
      </c>
      <c r="J15" s="186"/>
      <c r="K15" s="186"/>
      <c r="L15" s="186"/>
      <c r="M15" s="137">
        <f>M14+H15</f>
        <v>1</v>
      </c>
      <c r="P15" s="135">
        <v>30</v>
      </c>
      <c r="Q15" s="5" t="s">
        <v>31</v>
      </c>
      <c r="R15" s="4"/>
      <c r="S15" s="135">
        <v>30</v>
      </c>
      <c r="T15" s="8" t="s">
        <v>31</v>
      </c>
    </row>
    <row r="16" spans="1:20" ht="13.5">
      <c r="A16" s="138">
        <f>A15+F16</f>
        <v>1</v>
      </c>
      <c r="B16" s="181">
        <f t="shared" si="0"/>
      </c>
      <c r="C16" s="181"/>
      <c r="D16" s="181"/>
      <c r="E16" s="182"/>
      <c r="F16" s="144"/>
      <c r="G16" s="136">
        <v>100</v>
      </c>
      <c r="H16" s="146">
        <v>2</v>
      </c>
      <c r="I16" s="187" t="str">
        <f t="shared" si="1"/>
        <v>*</v>
      </c>
      <c r="J16" s="188"/>
      <c r="K16" s="188"/>
      <c r="L16" s="188"/>
      <c r="M16" s="138">
        <f aca="true" t="shared" si="2" ref="M16:M79">M15+H16</f>
        <v>3</v>
      </c>
      <c r="P16" s="135">
        <v>40</v>
      </c>
      <c r="Q16" s="5" t="s">
        <v>32</v>
      </c>
      <c r="R16" s="4"/>
      <c r="S16" s="135">
        <v>40</v>
      </c>
      <c r="T16" s="8" t="s">
        <v>69</v>
      </c>
    </row>
    <row r="17" spans="1:20" ht="13.5">
      <c r="A17" s="139">
        <f aca="true" t="shared" si="3" ref="A17:A80">A16+F17</f>
        <v>1</v>
      </c>
      <c r="B17" s="179">
        <f t="shared" si="0"/>
      </c>
      <c r="C17" s="179"/>
      <c r="D17" s="179"/>
      <c r="E17" s="180"/>
      <c r="F17" s="143"/>
      <c r="G17" s="133">
        <v>99</v>
      </c>
      <c r="H17" s="145">
        <v>1</v>
      </c>
      <c r="I17" s="189" t="str">
        <f t="shared" si="1"/>
        <v>*</v>
      </c>
      <c r="J17" s="190"/>
      <c r="K17" s="190"/>
      <c r="L17" s="190"/>
      <c r="M17" s="137">
        <f t="shared" si="2"/>
        <v>4</v>
      </c>
      <c r="P17" s="135">
        <v>50</v>
      </c>
      <c r="Q17" s="5" t="s">
        <v>33</v>
      </c>
      <c r="R17" s="4"/>
      <c r="S17" s="135">
        <v>50</v>
      </c>
      <c r="T17" s="8" t="s">
        <v>70</v>
      </c>
    </row>
    <row r="18" spans="1:20" ht="13.5">
      <c r="A18" s="139">
        <f t="shared" si="3"/>
        <v>1</v>
      </c>
      <c r="B18" s="179">
        <f t="shared" si="0"/>
      </c>
      <c r="C18" s="179"/>
      <c r="D18" s="179"/>
      <c r="E18" s="180"/>
      <c r="F18" s="143"/>
      <c r="G18" s="133">
        <v>98</v>
      </c>
      <c r="H18" s="145"/>
      <c r="I18" s="191">
        <f t="shared" si="1"/>
      </c>
      <c r="J18" s="186"/>
      <c r="K18" s="186"/>
      <c r="L18" s="186"/>
      <c r="M18" s="137">
        <f t="shared" si="2"/>
        <v>4</v>
      </c>
      <c r="P18" s="135">
        <v>60</v>
      </c>
      <c r="Q18" s="5" t="s">
        <v>34</v>
      </c>
      <c r="R18" s="4"/>
      <c r="S18" s="135">
        <v>60</v>
      </c>
      <c r="T18" s="8" t="s">
        <v>71</v>
      </c>
    </row>
    <row r="19" spans="1:20" ht="13.5">
      <c r="A19" s="139">
        <f t="shared" si="3"/>
        <v>1</v>
      </c>
      <c r="B19" s="179">
        <f t="shared" si="0"/>
      </c>
      <c r="C19" s="179"/>
      <c r="D19" s="179"/>
      <c r="E19" s="180"/>
      <c r="F19" s="143"/>
      <c r="G19" s="133">
        <v>97</v>
      </c>
      <c r="H19" s="145">
        <v>5</v>
      </c>
      <c r="I19" s="191" t="str">
        <f t="shared" si="1"/>
        <v>*</v>
      </c>
      <c r="J19" s="186"/>
      <c r="K19" s="186"/>
      <c r="L19" s="186"/>
      <c r="M19" s="137">
        <f t="shared" si="2"/>
        <v>9</v>
      </c>
      <c r="P19" s="135">
        <v>70</v>
      </c>
      <c r="Q19" s="5" t="s">
        <v>35</v>
      </c>
      <c r="R19" s="4"/>
      <c r="S19" s="135">
        <v>70</v>
      </c>
      <c r="T19" s="8" t="s">
        <v>72</v>
      </c>
    </row>
    <row r="20" spans="1:20" ht="13.5">
      <c r="A20" s="139">
        <f t="shared" si="3"/>
        <v>3</v>
      </c>
      <c r="B20" s="179" t="str">
        <f t="shared" si="0"/>
        <v>*</v>
      </c>
      <c r="C20" s="179"/>
      <c r="D20" s="179"/>
      <c r="E20" s="180"/>
      <c r="F20" s="143">
        <v>2</v>
      </c>
      <c r="G20" s="133">
        <v>96</v>
      </c>
      <c r="H20" s="145">
        <v>5</v>
      </c>
      <c r="I20" s="191" t="str">
        <f t="shared" si="1"/>
        <v>*</v>
      </c>
      <c r="J20" s="186"/>
      <c r="K20" s="186"/>
      <c r="L20" s="186"/>
      <c r="M20" s="137">
        <f t="shared" si="2"/>
        <v>14</v>
      </c>
      <c r="P20" s="135">
        <v>80</v>
      </c>
      <c r="Q20" s="5" t="s">
        <v>36</v>
      </c>
      <c r="R20" s="4"/>
      <c r="S20" s="135">
        <v>80</v>
      </c>
      <c r="T20" s="8" t="s">
        <v>36</v>
      </c>
    </row>
    <row r="21" spans="1:20" ht="13.5">
      <c r="A21" s="138">
        <f t="shared" si="3"/>
        <v>7</v>
      </c>
      <c r="B21" s="181" t="str">
        <f t="shared" si="0"/>
        <v>*</v>
      </c>
      <c r="C21" s="181"/>
      <c r="D21" s="181"/>
      <c r="E21" s="182"/>
      <c r="F21" s="144">
        <v>4</v>
      </c>
      <c r="G21" s="136">
        <v>95</v>
      </c>
      <c r="H21" s="146">
        <v>6</v>
      </c>
      <c r="I21" s="187" t="str">
        <f t="shared" si="1"/>
        <v>*</v>
      </c>
      <c r="J21" s="188"/>
      <c r="K21" s="188"/>
      <c r="L21" s="188"/>
      <c r="M21" s="138">
        <f t="shared" si="2"/>
        <v>20</v>
      </c>
      <c r="P21" s="135">
        <v>90</v>
      </c>
      <c r="Q21" s="5" t="s">
        <v>37</v>
      </c>
      <c r="R21" s="4"/>
      <c r="S21" s="135">
        <v>90</v>
      </c>
      <c r="T21" s="8" t="s">
        <v>73</v>
      </c>
    </row>
    <row r="22" spans="1:20" ht="13.5">
      <c r="A22" s="139">
        <f t="shared" si="3"/>
        <v>15</v>
      </c>
      <c r="B22" s="179" t="str">
        <f t="shared" si="0"/>
        <v>*</v>
      </c>
      <c r="C22" s="179"/>
      <c r="D22" s="179"/>
      <c r="E22" s="180"/>
      <c r="F22" s="143">
        <v>8</v>
      </c>
      <c r="G22" s="133">
        <v>94</v>
      </c>
      <c r="H22" s="145">
        <v>7</v>
      </c>
      <c r="I22" s="189" t="str">
        <f t="shared" si="1"/>
        <v>*</v>
      </c>
      <c r="J22" s="190"/>
      <c r="K22" s="190"/>
      <c r="L22" s="190"/>
      <c r="M22" s="140">
        <f t="shared" si="2"/>
        <v>27</v>
      </c>
      <c r="P22" s="135">
        <v>100</v>
      </c>
      <c r="Q22" s="5" t="s">
        <v>38</v>
      </c>
      <c r="R22" s="4"/>
      <c r="S22" s="135">
        <v>100</v>
      </c>
      <c r="T22" s="8" t="s">
        <v>74</v>
      </c>
    </row>
    <row r="23" spans="1:20" ht="13.5">
      <c r="A23" s="139">
        <f t="shared" si="3"/>
        <v>25</v>
      </c>
      <c r="B23" s="179" t="str">
        <f t="shared" si="0"/>
        <v>**</v>
      </c>
      <c r="C23" s="179"/>
      <c r="D23" s="179"/>
      <c r="E23" s="180"/>
      <c r="F23" s="143">
        <v>10</v>
      </c>
      <c r="G23" s="133">
        <v>93</v>
      </c>
      <c r="H23" s="145">
        <v>19</v>
      </c>
      <c r="I23" s="191" t="str">
        <f t="shared" si="1"/>
        <v>**</v>
      </c>
      <c r="J23" s="186"/>
      <c r="K23" s="186"/>
      <c r="L23" s="186"/>
      <c r="M23" s="137">
        <f t="shared" si="2"/>
        <v>46</v>
      </c>
      <c r="P23" s="135">
        <v>110</v>
      </c>
      <c r="Q23" s="5" t="s">
        <v>39</v>
      </c>
      <c r="R23" s="4"/>
      <c r="S23" s="135">
        <v>110</v>
      </c>
      <c r="T23" s="8" t="s">
        <v>75</v>
      </c>
    </row>
    <row r="24" spans="1:20" ht="13.5">
      <c r="A24" s="139">
        <f t="shared" si="3"/>
        <v>29</v>
      </c>
      <c r="B24" s="179" t="str">
        <f t="shared" si="0"/>
        <v>*</v>
      </c>
      <c r="C24" s="179"/>
      <c r="D24" s="179"/>
      <c r="E24" s="180"/>
      <c r="F24" s="143">
        <v>4</v>
      </c>
      <c r="G24" s="133">
        <v>92</v>
      </c>
      <c r="H24" s="145">
        <v>24</v>
      </c>
      <c r="I24" s="191" t="str">
        <f t="shared" si="1"/>
        <v>***</v>
      </c>
      <c r="J24" s="186"/>
      <c r="K24" s="186"/>
      <c r="L24" s="186"/>
      <c r="M24" s="137">
        <f t="shared" si="2"/>
        <v>70</v>
      </c>
      <c r="P24" s="135">
        <v>120</v>
      </c>
      <c r="Q24" s="5" t="s">
        <v>40</v>
      </c>
      <c r="R24" s="4"/>
      <c r="S24" s="135">
        <v>120</v>
      </c>
      <c r="T24" s="8" t="s">
        <v>76</v>
      </c>
    </row>
    <row r="25" spans="1:20" ht="13.5">
      <c r="A25" s="139">
        <f t="shared" si="3"/>
        <v>41</v>
      </c>
      <c r="B25" s="179" t="str">
        <f t="shared" si="0"/>
        <v>**</v>
      </c>
      <c r="C25" s="179"/>
      <c r="D25" s="179"/>
      <c r="E25" s="180"/>
      <c r="F25" s="143">
        <v>12</v>
      </c>
      <c r="G25" s="133">
        <v>91</v>
      </c>
      <c r="H25" s="145">
        <v>25</v>
      </c>
      <c r="I25" s="191" t="str">
        <f t="shared" si="1"/>
        <v>***</v>
      </c>
      <c r="J25" s="186"/>
      <c r="K25" s="186"/>
      <c r="L25" s="186"/>
      <c r="M25" s="137">
        <f t="shared" si="2"/>
        <v>95</v>
      </c>
      <c r="P25" s="135">
        <v>130</v>
      </c>
      <c r="Q25" s="5" t="s">
        <v>41</v>
      </c>
      <c r="R25" s="4"/>
      <c r="S25" s="135">
        <v>130</v>
      </c>
      <c r="T25" s="8" t="s">
        <v>41</v>
      </c>
    </row>
    <row r="26" spans="1:20" ht="13.5">
      <c r="A26" s="138">
        <f t="shared" si="3"/>
        <v>53</v>
      </c>
      <c r="B26" s="181" t="str">
        <f t="shared" si="0"/>
        <v>**</v>
      </c>
      <c r="C26" s="181"/>
      <c r="D26" s="181"/>
      <c r="E26" s="182"/>
      <c r="F26" s="144">
        <v>12</v>
      </c>
      <c r="G26" s="136">
        <v>90</v>
      </c>
      <c r="H26" s="146">
        <v>34</v>
      </c>
      <c r="I26" s="187" t="str">
        <f t="shared" si="1"/>
        <v>****</v>
      </c>
      <c r="J26" s="188"/>
      <c r="K26" s="188"/>
      <c r="L26" s="188"/>
      <c r="M26" s="138">
        <f t="shared" si="2"/>
        <v>129</v>
      </c>
      <c r="P26" s="135">
        <v>140</v>
      </c>
      <c r="Q26" s="5" t="s">
        <v>42</v>
      </c>
      <c r="R26" s="4"/>
      <c r="S26" s="135">
        <v>140</v>
      </c>
      <c r="T26" s="8" t="s">
        <v>77</v>
      </c>
    </row>
    <row r="27" spans="1:20" ht="13.5">
      <c r="A27" s="139">
        <f t="shared" si="3"/>
        <v>70</v>
      </c>
      <c r="B27" s="179" t="str">
        <f t="shared" si="0"/>
        <v>**</v>
      </c>
      <c r="C27" s="179"/>
      <c r="D27" s="179"/>
      <c r="E27" s="180"/>
      <c r="F27" s="143">
        <v>17</v>
      </c>
      <c r="G27" s="133">
        <v>89</v>
      </c>
      <c r="H27" s="145">
        <v>44</v>
      </c>
      <c r="I27" s="189" t="str">
        <f t="shared" si="1"/>
        <v>****※</v>
      </c>
      <c r="J27" s="190"/>
      <c r="K27" s="190"/>
      <c r="L27" s="190"/>
      <c r="M27" s="140">
        <f t="shared" si="2"/>
        <v>173</v>
      </c>
      <c r="P27" s="135">
        <v>150</v>
      </c>
      <c r="Q27" s="5" t="s">
        <v>43</v>
      </c>
      <c r="R27" s="4"/>
      <c r="S27" s="135">
        <v>150</v>
      </c>
      <c r="T27" s="8" t="s">
        <v>78</v>
      </c>
    </row>
    <row r="28" spans="1:20" ht="13.5">
      <c r="A28" s="139">
        <f t="shared" si="3"/>
        <v>83</v>
      </c>
      <c r="B28" s="179" t="str">
        <f t="shared" si="0"/>
        <v>**</v>
      </c>
      <c r="C28" s="179"/>
      <c r="D28" s="179"/>
      <c r="E28" s="180"/>
      <c r="F28" s="143">
        <v>13</v>
      </c>
      <c r="G28" s="133">
        <v>88</v>
      </c>
      <c r="H28" s="145">
        <v>40</v>
      </c>
      <c r="I28" s="191" t="str">
        <f t="shared" si="1"/>
        <v>****※</v>
      </c>
      <c r="J28" s="186"/>
      <c r="K28" s="186"/>
      <c r="L28" s="186"/>
      <c r="M28" s="137">
        <f t="shared" si="2"/>
        <v>213</v>
      </c>
      <c r="P28" s="135">
        <v>160</v>
      </c>
      <c r="Q28" s="5" t="s">
        <v>44</v>
      </c>
      <c r="R28" s="4"/>
      <c r="S28" s="135">
        <v>160</v>
      </c>
      <c r="T28" s="8" t="s">
        <v>79</v>
      </c>
    </row>
    <row r="29" spans="1:20" ht="13.5">
      <c r="A29" s="139">
        <f t="shared" si="3"/>
        <v>112</v>
      </c>
      <c r="B29" s="179" t="str">
        <f t="shared" si="0"/>
        <v>***</v>
      </c>
      <c r="C29" s="179"/>
      <c r="D29" s="179"/>
      <c r="E29" s="180"/>
      <c r="F29" s="143">
        <v>29</v>
      </c>
      <c r="G29" s="133">
        <v>87</v>
      </c>
      <c r="H29" s="145">
        <v>55</v>
      </c>
      <c r="I29" s="191" t="str">
        <f t="shared" si="1"/>
        <v>****※*</v>
      </c>
      <c r="J29" s="186"/>
      <c r="K29" s="186"/>
      <c r="L29" s="186"/>
      <c r="M29" s="137">
        <f t="shared" si="2"/>
        <v>268</v>
      </c>
      <c r="P29" s="135">
        <v>170</v>
      </c>
      <c r="Q29" s="5" t="s">
        <v>45</v>
      </c>
      <c r="R29" s="4"/>
      <c r="S29" s="135">
        <v>170</v>
      </c>
      <c r="T29" s="8" t="s">
        <v>80</v>
      </c>
    </row>
    <row r="30" spans="1:20" ht="13.5">
      <c r="A30" s="139">
        <f t="shared" si="3"/>
        <v>131</v>
      </c>
      <c r="B30" s="179" t="str">
        <f t="shared" si="0"/>
        <v>**</v>
      </c>
      <c r="C30" s="179"/>
      <c r="D30" s="179"/>
      <c r="E30" s="180"/>
      <c r="F30" s="143">
        <v>19</v>
      </c>
      <c r="G30" s="133">
        <v>86</v>
      </c>
      <c r="H30" s="145">
        <v>45</v>
      </c>
      <c r="I30" s="191" t="str">
        <f t="shared" si="1"/>
        <v>****※</v>
      </c>
      <c r="J30" s="186"/>
      <c r="K30" s="186"/>
      <c r="L30" s="186"/>
      <c r="M30" s="137">
        <f t="shared" si="2"/>
        <v>313</v>
      </c>
      <c r="P30" s="135">
        <v>180</v>
      </c>
      <c r="Q30" s="5" t="s">
        <v>46</v>
      </c>
      <c r="R30" s="4"/>
      <c r="S30" s="135">
        <v>180</v>
      </c>
      <c r="T30" s="8" t="s">
        <v>46</v>
      </c>
    </row>
    <row r="31" spans="1:20" ht="13.5">
      <c r="A31" s="138">
        <f t="shared" si="3"/>
        <v>162</v>
      </c>
      <c r="B31" s="181" t="str">
        <f t="shared" si="0"/>
        <v>****</v>
      </c>
      <c r="C31" s="181"/>
      <c r="D31" s="181"/>
      <c r="E31" s="182"/>
      <c r="F31" s="144">
        <v>31</v>
      </c>
      <c r="G31" s="136">
        <v>85</v>
      </c>
      <c r="H31" s="146">
        <v>46</v>
      </c>
      <c r="I31" s="187" t="str">
        <f t="shared" si="1"/>
        <v>****※</v>
      </c>
      <c r="J31" s="188"/>
      <c r="K31" s="188"/>
      <c r="L31" s="188"/>
      <c r="M31" s="138">
        <f t="shared" si="2"/>
        <v>359</v>
      </c>
      <c r="P31" s="135">
        <v>190</v>
      </c>
      <c r="Q31" s="5" t="s">
        <v>47</v>
      </c>
      <c r="R31" s="4"/>
      <c r="S31" s="135">
        <v>190</v>
      </c>
      <c r="T31" s="8" t="s">
        <v>81</v>
      </c>
    </row>
    <row r="32" spans="1:20" ht="13.5">
      <c r="A32" s="139">
        <f t="shared" si="3"/>
        <v>197</v>
      </c>
      <c r="B32" s="179" t="str">
        <f t="shared" si="0"/>
        <v>****</v>
      </c>
      <c r="C32" s="179"/>
      <c r="D32" s="179"/>
      <c r="E32" s="180"/>
      <c r="F32" s="143">
        <v>35</v>
      </c>
      <c r="G32" s="133">
        <v>84</v>
      </c>
      <c r="H32" s="145">
        <v>59</v>
      </c>
      <c r="I32" s="189" t="str">
        <f t="shared" si="1"/>
        <v>****※*</v>
      </c>
      <c r="J32" s="190"/>
      <c r="K32" s="190"/>
      <c r="L32" s="190"/>
      <c r="M32" s="140">
        <f t="shared" si="2"/>
        <v>418</v>
      </c>
      <c r="P32" s="135">
        <v>200</v>
      </c>
      <c r="Q32" s="5" t="s">
        <v>48</v>
      </c>
      <c r="R32" s="4"/>
      <c r="S32" s="135">
        <v>200</v>
      </c>
      <c r="T32" s="8" t="s">
        <v>82</v>
      </c>
    </row>
    <row r="33" spans="1:20" ht="13.5">
      <c r="A33" s="139">
        <f t="shared" si="3"/>
        <v>222</v>
      </c>
      <c r="B33" s="179" t="str">
        <f t="shared" si="0"/>
        <v>***</v>
      </c>
      <c r="C33" s="179"/>
      <c r="D33" s="179"/>
      <c r="E33" s="180"/>
      <c r="F33" s="143">
        <v>25</v>
      </c>
      <c r="G33" s="133">
        <v>83</v>
      </c>
      <c r="H33" s="145">
        <v>69</v>
      </c>
      <c r="I33" s="191" t="str">
        <f t="shared" si="1"/>
        <v>****※**</v>
      </c>
      <c r="J33" s="186"/>
      <c r="K33" s="186"/>
      <c r="L33" s="186"/>
      <c r="M33" s="137">
        <f t="shared" si="2"/>
        <v>487</v>
      </c>
      <c r="P33" s="135">
        <v>210</v>
      </c>
      <c r="Q33" s="5" t="s">
        <v>49</v>
      </c>
      <c r="R33" s="4"/>
      <c r="S33" s="135">
        <v>210</v>
      </c>
      <c r="T33" s="8" t="s">
        <v>83</v>
      </c>
    </row>
    <row r="34" spans="1:20" ht="13.5">
      <c r="A34" s="139">
        <f t="shared" si="3"/>
        <v>251</v>
      </c>
      <c r="B34" s="179" t="str">
        <f t="shared" si="0"/>
        <v>***</v>
      </c>
      <c r="C34" s="179"/>
      <c r="D34" s="179"/>
      <c r="E34" s="180"/>
      <c r="F34" s="143">
        <v>29</v>
      </c>
      <c r="G34" s="133">
        <v>82</v>
      </c>
      <c r="H34" s="145">
        <v>89</v>
      </c>
      <c r="I34" s="191" t="str">
        <f t="shared" si="1"/>
        <v>****※****</v>
      </c>
      <c r="J34" s="186"/>
      <c r="K34" s="186"/>
      <c r="L34" s="186"/>
      <c r="M34" s="137">
        <f t="shared" si="2"/>
        <v>576</v>
      </c>
      <c r="P34" s="135">
        <v>220</v>
      </c>
      <c r="Q34" s="5" t="s">
        <v>50</v>
      </c>
      <c r="R34" s="4"/>
      <c r="S34" s="135">
        <v>220</v>
      </c>
      <c r="T34" s="8" t="s">
        <v>84</v>
      </c>
    </row>
    <row r="35" spans="1:20" ht="13.5">
      <c r="A35" s="139">
        <f t="shared" si="3"/>
        <v>300</v>
      </c>
      <c r="B35" s="179" t="str">
        <f t="shared" si="0"/>
        <v>※****</v>
      </c>
      <c r="C35" s="179"/>
      <c r="D35" s="179"/>
      <c r="E35" s="180"/>
      <c r="F35" s="143">
        <v>49</v>
      </c>
      <c r="G35" s="133">
        <v>81</v>
      </c>
      <c r="H35" s="145">
        <v>87</v>
      </c>
      <c r="I35" s="191" t="str">
        <f t="shared" si="1"/>
        <v>****※****</v>
      </c>
      <c r="J35" s="186"/>
      <c r="K35" s="186"/>
      <c r="L35" s="186"/>
      <c r="M35" s="137">
        <f t="shared" si="2"/>
        <v>663</v>
      </c>
      <c r="P35" s="135">
        <v>230</v>
      </c>
      <c r="Q35" s="5" t="s">
        <v>51</v>
      </c>
      <c r="R35" s="4"/>
      <c r="S35" s="135">
        <v>230</v>
      </c>
      <c r="T35" s="8" t="s">
        <v>51</v>
      </c>
    </row>
    <row r="36" spans="1:20" ht="13.5">
      <c r="A36" s="138">
        <f t="shared" si="3"/>
        <v>350</v>
      </c>
      <c r="B36" s="181" t="str">
        <f t="shared" si="0"/>
        <v>*※****</v>
      </c>
      <c r="C36" s="181"/>
      <c r="D36" s="181"/>
      <c r="E36" s="182"/>
      <c r="F36" s="144">
        <v>50</v>
      </c>
      <c r="G36" s="136">
        <v>80</v>
      </c>
      <c r="H36" s="146">
        <v>96</v>
      </c>
      <c r="I36" s="187" t="str">
        <f t="shared" si="1"/>
        <v>****※****※</v>
      </c>
      <c r="J36" s="188"/>
      <c r="K36" s="188"/>
      <c r="L36" s="188"/>
      <c r="M36" s="138">
        <f t="shared" si="2"/>
        <v>759</v>
      </c>
      <c r="P36" s="135">
        <v>240</v>
      </c>
      <c r="Q36" s="5" t="s">
        <v>52</v>
      </c>
      <c r="R36" s="4"/>
      <c r="S36" s="135">
        <v>240</v>
      </c>
      <c r="T36" s="8" t="s">
        <v>85</v>
      </c>
    </row>
    <row r="37" spans="1:20" ht="13.5">
      <c r="A37" s="139">
        <f t="shared" si="3"/>
        <v>404</v>
      </c>
      <c r="B37" s="179" t="str">
        <f t="shared" si="0"/>
        <v>*※****</v>
      </c>
      <c r="C37" s="179"/>
      <c r="D37" s="179"/>
      <c r="E37" s="180"/>
      <c r="F37" s="143">
        <v>54</v>
      </c>
      <c r="G37" s="133">
        <v>79</v>
      </c>
      <c r="H37" s="145">
        <v>93</v>
      </c>
      <c r="I37" s="189" t="str">
        <f t="shared" si="1"/>
        <v>****※****※</v>
      </c>
      <c r="J37" s="190"/>
      <c r="K37" s="190"/>
      <c r="L37" s="190"/>
      <c r="M37" s="140">
        <f t="shared" si="2"/>
        <v>852</v>
      </c>
      <c r="P37" s="135">
        <v>250</v>
      </c>
      <c r="Q37" s="5" t="s">
        <v>53</v>
      </c>
      <c r="R37" s="4"/>
      <c r="S37" s="135">
        <v>250</v>
      </c>
      <c r="T37" s="8" t="s">
        <v>86</v>
      </c>
    </row>
    <row r="38" spans="1:20" ht="13.5">
      <c r="A38" s="139">
        <f t="shared" si="3"/>
        <v>475</v>
      </c>
      <c r="B38" s="179" t="str">
        <f t="shared" si="0"/>
        <v>***※****</v>
      </c>
      <c r="C38" s="179"/>
      <c r="D38" s="179"/>
      <c r="E38" s="180"/>
      <c r="F38" s="143">
        <v>71</v>
      </c>
      <c r="G38" s="133">
        <v>78</v>
      </c>
      <c r="H38" s="145">
        <v>82</v>
      </c>
      <c r="I38" s="191" t="str">
        <f t="shared" si="1"/>
        <v>****※****</v>
      </c>
      <c r="J38" s="186"/>
      <c r="K38" s="186"/>
      <c r="L38" s="186"/>
      <c r="M38" s="137">
        <f t="shared" si="2"/>
        <v>934</v>
      </c>
      <c r="P38" s="135">
        <v>260</v>
      </c>
      <c r="Q38" s="5" t="s">
        <v>54</v>
      </c>
      <c r="R38" s="4"/>
      <c r="S38" s="135">
        <v>260</v>
      </c>
      <c r="T38" s="8" t="s">
        <v>87</v>
      </c>
    </row>
    <row r="39" spans="1:20" ht="13.5">
      <c r="A39" s="139">
        <f t="shared" si="3"/>
        <v>543</v>
      </c>
      <c r="B39" s="179" t="str">
        <f t="shared" si="0"/>
        <v>**※****</v>
      </c>
      <c r="C39" s="179"/>
      <c r="D39" s="179"/>
      <c r="E39" s="180"/>
      <c r="F39" s="143">
        <v>68</v>
      </c>
      <c r="G39" s="133">
        <v>77</v>
      </c>
      <c r="H39" s="145">
        <v>105</v>
      </c>
      <c r="I39" s="191" t="str">
        <f t="shared" si="1"/>
        <v>****※****※*</v>
      </c>
      <c r="J39" s="186"/>
      <c r="K39" s="186"/>
      <c r="L39" s="186"/>
      <c r="M39" s="137">
        <f t="shared" si="2"/>
        <v>1039</v>
      </c>
      <c r="P39" s="135">
        <v>270</v>
      </c>
      <c r="Q39" s="5" t="s">
        <v>55</v>
      </c>
      <c r="R39" s="4"/>
      <c r="S39" s="135">
        <v>270</v>
      </c>
      <c r="T39" s="8" t="s">
        <v>88</v>
      </c>
    </row>
    <row r="40" spans="1:20" ht="13.5">
      <c r="A40" s="139">
        <f t="shared" si="3"/>
        <v>628</v>
      </c>
      <c r="B40" s="179" t="str">
        <f t="shared" si="0"/>
        <v>****※****</v>
      </c>
      <c r="C40" s="179"/>
      <c r="D40" s="179"/>
      <c r="E40" s="180"/>
      <c r="F40" s="143">
        <v>85</v>
      </c>
      <c r="G40" s="133">
        <v>76</v>
      </c>
      <c r="H40" s="145">
        <v>132</v>
      </c>
      <c r="I40" s="191" t="str">
        <f t="shared" si="1"/>
        <v>****※****※****</v>
      </c>
      <c r="J40" s="186"/>
      <c r="K40" s="186"/>
      <c r="L40" s="186"/>
      <c r="M40" s="137">
        <f t="shared" si="2"/>
        <v>1171</v>
      </c>
      <c r="P40" s="135">
        <v>280</v>
      </c>
      <c r="Q40" s="5" t="s">
        <v>56</v>
      </c>
      <c r="R40" s="4"/>
      <c r="S40" s="135">
        <v>280</v>
      </c>
      <c r="T40" s="8" t="s">
        <v>56</v>
      </c>
    </row>
    <row r="41" spans="1:20" ht="13.5">
      <c r="A41" s="138">
        <f t="shared" si="3"/>
        <v>741</v>
      </c>
      <c r="B41" s="181" t="str">
        <f t="shared" si="0"/>
        <v>**※****※****</v>
      </c>
      <c r="C41" s="181"/>
      <c r="D41" s="181"/>
      <c r="E41" s="182"/>
      <c r="F41" s="144">
        <v>113</v>
      </c>
      <c r="G41" s="136">
        <v>75</v>
      </c>
      <c r="H41" s="146">
        <v>117</v>
      </c>
      <c r="I41" s="187" t="str">
        <f t="shared" si="1"/>
        <v>****※****※**</v>
      </c>
      <c r="J41" s="188"/>
      <c r="K41" s="188"/>
      <c r="L41" s="188"/>
      <c r="M41" s="138">
        <f t="shared" si="2"/>
        <v>1288</v>
      </c>
      <c r="P41" s="135">
        <v>290</v>
      </c>
      <c r="Q41" s="5" t="s">
        <v>57</v>
      </c>
      <c r="R41" s="4"/>
      <c r="S41" s="135">
        <v>290</v>
      </c>
      <c r="T41" s="8" t="s">
        <v>89</v>
      </c>
    </row>
    <row r="42" spans="1:20" ht="13.5">
      <c r="A42" s="139">
        <f t="shared" si="3"/>
        <v>853</v>
      </c>
      <c r="B42" s="179" t="str">
        <f t="shared" si="0"/>
        <v>**※****※****</v>
      </c>
      <c r="C42" s="179"/>
      <c r="D42" s="179"/>
      <c r="E42" s="180"/>
      <c r="F42" s="143">
        <v>112</v>
      </c>
      <c r="G42" s="133">
        <v>74</v>
      </c>
      <c r="H42" s="145">
        <v>122</v>
      </c>
      <c r="I42" s="189" t="str">
        <f t="shared" si="1"/>
        <v>****※****※***</v>
      </c>
      <c r="J42" s="190"/>
      <c r="K42" s="190"/>
      <c r="L42" s="190"/>
      <c r="M42" s="140">
        <f t="shared" si="2"/>
        <v>1410</v>
      </c>
      <c r="P42" s="135">
        <v>300</v>
      </c>
      <c r="Q42" s="5" t="s">
        <v>58</v>
      </c>
      <c r="R42" s="4"/>
      <c r="S42" s="135">
        <v>300</v>
      </c>
      <c r="T42" s="8" t="s">
        <v>90</v>
      </c>
    </row>
    <row r="43" spans="1:20" ht="13.5">
      <c r="A43" s="139">
        <f t="shared" si="3"/>
        <v>972</v>
      </c>
      <c r="B43" s="179" t="str">
        <f t="shared" si="0"/>
        <v>**※****※****</v>
      </c>
      <c r="C43" s="179"/>
      <c r="D43" s="179"/>
      <c r="E43" s="180"/>
      <c r="F43" s="143">
        <v>119</v>
      </c>
      <c r="G43" s="133">
        <v>73</v>
      </c>
      <c r="H43" s="145">
        <v>130</v>
      </c>
      <c r="I43" s="191" t="str">
        <f t="shared" si="1"/>
        <v>****※****※****</v>
      </c>
      <c r="J43" s="186"/>
      <c r="K43" s="186"/>
      <c r="L43" s="186"/>
      <c r="M43" s="137">
        <f t="shared" si="2"/>
        <v>1540</v>
      </c>
      <c r="P43" s="135">
        <v>310</v>
      </c>
      <c r="Q43" s="5" t="s">
        <v>59</v>
      </c>
      <c r="R43" s="4"/>
      <c r="S43" s="135">
        <v>310</v>
      </c>
      <c r="T43" s="8" t="s">
        <v>91</v>
      </c>
    </row>
    <row r="44" spans="1:20" ht="13.5">
      <c r="A44" s="139">
        <f t="shared" si="3"/>
        <v>1086</v>
      </c>
      <c r="B44" s="179" t="str">
        <f aca="true" t="shared" si="4" ref="B44:B75">IF(F44=0,"",(LOOKUP(F44,男)))</f>
        <v>**※****※****</v>
      </c>
      <c r="C44" s="179"/>
      <c r="D44" s="179"/>
      <c r="E44" s="180"/>
      <c r="F44" s="143">
        <v>114</v>
      </c>
      <c r="G44" s="133">
        <v>72</v>
      </c>
      <c r="H44" s="145">
        <v>136</v>
      </c>
      <c r="I44" s="191" t="str">
        <f aca="true" t="shared" si="5" ref="I44:I75">IF(H44=0,"",(LOOKUP(H44,女)))</f>
        <v>****※****※****</v>
      </c>
      <c r="J44" s="186"/>
      <c r="K44" s="186"/>
      <c r="L44" s="186"/>
      <c r="M44" s="137">
        <f t="shared" si="2"/>
        <v>1676</v>
      </c>
      <c r="P44" s="135">
        <v>320</v>
      </c>
      <c r="Q44" s="5" t="s">
        <v>60</v>
      </c>
      <c r="R44" s="4"/>
      <c r="S44" s="135">
        <v>320</v>
      </c>
      <c r="T44" s="8" t="s">
        <v>92</v>
      </c>
    </row>
    <row r="45" spans="1:20" ht="13.5">
      <c r="A45" s="139">
        <f t="shared" si="3"/>
        <v>1203</v>
      </c>
      <c r="B45" s="179" t="str">
        <f t="shared" si="4"/>
        <v>**※****※****</v>
      </c>
      <c r="C45" s="179"/>
      <c r="D45" s="179"/>
      <c r="E45" s="180"/>
      <c r="F45" s="143">
        <v>117</v>
      </c>
      <c r="G45" s="133">
        <v>71</v>
      </c>
      <c r="H45" s="145">
        <v>123</v>
      </c>
      <c r="I45" s="191" t="str">
        <f t="shared" si="5"/>
        <v>****※****※***</v>
      </c>
      <c r="J45" s="186"/>
      <c r="K45" s="186"/>
      <c r="L45" s="186"/>
      <c r="M45" s="137">
        <f t="shared" si="2"/>
        <v>1799</v>
      </c>
      <c r="P45" s="135">
        <v>330</v>
      </c>
      <c r="Q45" s="5" t="s">
        <v>61</v>
      </c>
      <c r="R45" s="4"/>
      <c r="S45" s="135">
        <v>330</v>
      </c>
      <c r="T45" s="8" t="s">
        <v>61</v>
      </c>
    </row>
    <row r="46" spans="1:20" ht="13.5">
      <c r="A46" s="138">
        <f t="shared" si="3"/>
        <v>1318</v>
      </c>
      <c r="B46" s="181" t="str">
        <f t="shared" si="4"/>
        <v>**※****※****</v>
      </c>
      <c r="C46" s="181"/>
      <c r="D46" s="181"/>
      <c r="E46" s="182"/>
      <c r="F46" s="144">
        <v>115</v>
      </c>
      <c r="G46" s="136">
        <v>70</v>
      </c>
      <c r="H46" s="146">
        <v>146</v>
      </c>
      <c r="I46" s="187" t="str">
        <f t="shared" si="5"/>
        <v>****※****※****※</v>
      </c>
      <c r="J46" s="188"/>
      <c r="K46" s="188"/>
      <c r="L46" s="188"/>
      <c r="M46" s="138">
        <f t="shared" si="2"/>
        <v>1945</v>
      </c>
      <c r="P46" s="135">
        <v>340</v>
      </c>
      <c r="Q46" s="5" t="s">
        <v>62</v>
      </c>
      <c r="R46" s="4"/>
      <c r="S46" s="135">
        <v>340</v>
      </c>
      <c r="T46" s="8" t="s">
        <v>93</v>
      </c>
    </row>
    <row r="47" spans="1:20" ht="13.5">
      <c r="A47" s="139">
        <f t="shared" si="3"/>
        <v>1455</v>
      </c>
      <c r="B47" s="179" t="str">
        <f t="shared" si="4"/>
        <v>****※****※****</v>
      </c>
      <c r="C47" s="179"/>
      <c r="D47" s="179"/>
      <c r="E47" s="180"/>
      <c r="F47" s="143">
        <v>137</v>
      </c>
      <c r="G47" s="133">
        <v>69</v>
      </c>
      <c r="H47" s="145">
        <v>154</v>
      </c>
      <c r="I47" s="189" t="str">
        <f t="shared" si="5"/>
        <v>****※****※****※*</v>
      </c>
      <c r="J47" s="190"/>
      <c r="K47" s="190"/>
      <c r="L47" s="190"/>
      <c r="M47" s="140">
        <f t="shared" si="2"/>
        <v>2099</v>
      </c>
      <c r="P47" s="135">
        <v>350</v>
      </c>
      <c r="Q47" s="5" t="s">
        <v>63</v>
      </c>
      <c r="R47" s="4"/>
      <c r="S47" s="135">
        <v>350</v>
      </c>
      <c r="T47" s="8" t="s">
        <v>94</v>
      </c>
    </row>
    <row r="48" spans="1:20" ht="13.5">
      <c r="A48" s="139">
        <f t="shared" si="3"/>
        <v>1574</v>
      </c>
      <c r="B48" s="179" t="str">
        <f t="shared" si="4"/>
        <v>**※****※****</v>
      </c>
      <c r="C48" s="179"/>
      <c r="D48" s="179"/>
      <c r="E48" s="180"/>
      <c r="F48" s="143">
        <v>119</v>
      </c>
      <c r="G48" s="133">
        <v>68</v>
      </c>
      <c r="H48" s="145">
        <v>156</v>
      </c>
      <c r="I48" s="191" t="str">
        <f t="shared" si="5"/>
        <v>****※****※****※*</v>
      </c>
      <c r="J48" s="186"/>
      <c r="K48" s="186"/>
      <c r="L48" s="186"/>
      <c r="M48" s="137">
        <f t="shared" si="2"/>
        <v>2255</v>
      </c>
      <c r="P48" s="135">
        <v>360</v>
      </c>
      <c r="Q48" s="5" t="s">
        <v>64</v>
      </c>
      <c r="R48" s="4"/>
      <c r="S48" s="135">
        <v>360</v>
      </c>
      <c r="T48" s="8" t="s">
        <v>95</v>
      </c>
    </row>
    <row r="49" spans="1:20" ht="13.5">
      <c r="A49" s="139">
        <f t="shared" si="3"/>
        <v>1715</v>
      </c>
      <c r="B49" s="179" t="str">
        <f t="shared" si="4"/>
        <v>※****※****※****</v>
      </c>
      <c r="C49" s="179"/>
      <c r="D49" s="179"/>
      <c r="E49" s="180"/>
      <c r="F49" s="143">
        <v>141</v>
      </c>
      <c r="G49" s="133">
        <v>67</v>
      </c>
      <c r="H49" s="145">
        <v>163</v>
      </c>
      <c r="I49" s="191" t="str">
        <f t="shared" si="5"/>
        <v>****※****※****※**</v>
      </c>
      <c r="J49" s="186"/>
      <c r="K49" s="186"/>
      <c r="L49" s="186"/>
      <c r="M49" s="137">
        <f t="shared" si="2"/>
        <v>2418</v>
      </c>
      <c r="P49" s="135">
        <v>370</v>
      </c>
      <c r="Q49" s="5" t="s">
        <v>65</v>
      </c>
      <c r="R49" s="4"/>
      <c r="S49" s="135">
        <v>370</v>
      </c>
      <c r="T49" s="8" t="s">
        <v>96</v>
      </c>
    </row>
    <row r="50" spans="1:20" ht="13.5">
      <c r="A50" s="139">
        <f t="shared" si="3"/>
        <v>1871</v>
      </c>
      <c r="B50" s="179" t="str">
        <f t="shared" si="4"/>
        <v>*※****※****※****</v>
      </c>
      <c r="C50" s="179"/>
      <c r="D50" s="179"/>
      <c r="E50" s="180"/>
      <c r="F50" s="143">
        <v>156</v>
      </c>
      <c r="G50" s="133">
        <v>66</v>
      </c>
      <c r="H50" s="145">
        <v>162</v>
      </c>
      <c r="I50" s="191" t="str">
        <f t="shared" si="5"/>
        <v>****※****※****※**</v>
      </c>
      <c r="J50" s="186"/>
      <c r="K50" s="186"/>
      <c r="L50" s="186"/>
      <c r="M50" s="137">
        <f t="shared" si="2"/>
        <v>2580</v>
      </c>
      <c r="P50" s="135">
        <v>380</v>
      </c>
      <c r="Q50" s="5" t="s">
        <v>66</v>
      </c>
      <c r="R50" s="4"/>
      <c r="S50" s="135">
        <v>380</v>
      </c>
      <c r="T50" s="8" t="s">
        <v>66</v>
      </c>
    </row>
    <row r="51" spans="1:20" ht="14.25" thickBot="1">
      <c r="A51" s="138">
        <f t="shared" si="3"/>
        <v>2016</v>
      </c>
      <c r="B51" s="181" t="str">
        <f t="shared" si="4"/>
        <v>※****※****※****</v>
      </c>
      <c r="C51" s="181"/>
      <c r="D51" s="181"/>
      <c r="E51" s="182"/>
      <c r="F51" s="144">
        <v>145</v>
      </c>
      <c r="G51" s="136">
        <v>65</v>
      </c>
      <c r="H51" s="146">
        <v>152</v>
      </c>
      <c r="I51" s="187" t="str">
        <f t="shared" si="5"/>
        <v>****※****※****※*</v>
      </c>
      <c r="J51" s="188"/>
      <c r="K51" s="188"/>
      <c r="L51" s="188"/>
      <c r="M51" s="138">
        <f t="shared" si="2"/>
        <v>2732</v>
      </c>
      <c r="P51" s="54">
        <v>390</v>
      </c>
      <c r="Q51" s="6" t="s">
        <v>67</v>
      </c>
      <c r="R51" s="4"/>
      <c r="S51" s="54">
        <v>390</v>
      </c>
      <c r="T51" s="9" t="s">
        <v>97</v>
      </c>
    </row>
    <row r="52" spans="1:20" ht="13.5">
      <c r="A52" s="139">
        <f t="shared" si="3"/>
        <v>2155</v>
      </c>
      <c r="B52" s="179" t="str">
        <f t="shared" si="4"/>
        <v>****※****※****</v>
      </c>
      <c r="C52" s="179"/>
      <c r="D52" s="179"/>
      <c r="E52" s="180"/>
      <c r="F52" s="143">
        <v>139</v>
      </c>
      <c r="G52" s="133">
        <v>64</v>
      </c>
      <c r="H52" s="145">
        <v>170</v>
      </c>
      <c r="I52" s="189" t="str">
        <f t="shared" si="5"/>
        <v>****※****※****※***</v>
      </c>
      <c r="J52" s="190"/>
      <c r="K52" s="190"/>
      <c r="L52" s="190"/>
      <c r="M52" s="140">
        <f t="shared" si="2"/>
        <v>2902</v>
      </c>
      <c r="R52" s="4"/>
      <c r="S52" s="4"/>
      <c r="T52" s="4"/>
    </row>
    <row r="53" spans="1:13" ht="13.5">
      <c r="A53" s="139">
        <f t="shared" si="3"/>
        <v>2352</v>
      </c>
      <c r="B53" s="179" t="str">
        <f t="shared" si="4"/>
        <v>※****※****※****※****</v>
      </c>
      <c r="C53" s="179"/>
      <c r="D53" s="179"/>
      <c r="E53" s="180"/>
      <c r="F53" s="143">
        <v>197</v>
      </c>
      <c r="G53" s="133">
        <v>63</v>
      </c>
      <c r="H53" s="145">
        <v>162</v>
      </c>
      <c r="I53" s="191" t="str">
        <f t="shared" si="5"/>
        <v>****※****※****※**</v>
      </c>
      <c r="J53" s="186"/>
      <c r="K53" s="186"/>
      <c r="L53" s="186"/>
      <c r="M53" s="137">
        <f t="shared" si="2"/>
        <v>3064</v>
      </c>
    </row>
    <row r="54" spans="1:13" ht="13.5">
      <c r="A54" s="139">
        <f t="shared" si="3"/>
        <v>2540</v>
      </c>
      <c r="B54" s="179" t="str">
        <f t="shared" si="4"/>
        <v>****※****※****※****</v>
      </c>
      <c r="C54" s="179"/>
      <c r="D54" s="179"/>
      <c r="E54" s="180"/>
      <c r="F54" s="143">
        <v>188</v>
      </c>
      <c r="G54" s="133">
        <v>62</v>
      </c>
      <c r="H54" s="145">
        <v>171</v>
      </c>
      <c r="I54" s="191" t="str">
        <f t="shared" si="5"/>
        <v>****※****※****※***</v>
      </c>
      <c r="J54" s="186"/>
      <c r="K54" s="186"/>
      <c r="L54" s="186"/>
      <c r="M54" s="137">
        <f t="shared" si="2"/>
        <v>3235</v>
      </c>
    </row>
    <row r="55" spans="1:13" ht="13.5">
      <c r="A55" s="139">
        <f t="shared" si="3"/>
        <v>2770</v>
      </c>
      <c r="B55" s="179" t="str">
        <f t="shared" si="4"/>
        <v>****※****※****※****※****</v>
      </c>
      <c r="C55" s="179"/>
      <c r="D55" s="179"/>
      <c r="E55" s="180"/>
      <c r="F55" s="143">
        <v>230</v>
      </c>
      <c r="G55" s="133">
        <v>61</v>
      </c>
      <c r="H55" s="145">
        <v>209</v>
      </c>
      <c r="I55" s="191" t="str">
        <f t="shared" si="5"/>
        <v>****※****※****※****※*</v>
      </c>
      <c r="J55" s="186"/>
      <c r="K55" s="186"/>
      <c r="L55" s="186"/>
      <c r="M55" s="137">
        <f t="shared" si="2"/>
        <v>3444</v>
      </c>
    </row>
    <row r="56" spans="1:13" ht="13.5">
      <c r="A56" s="138">
        <f t="shared" si="3"/>
        <v>2983</v>
      </c>
      <c r="B56" s="181" t="str">
        <f t="shared" si="4"/>
        <v>**※****※****※****※****</v>
      </c>
      <c r="C56" s="181"/>
      <c r="D56" s="181"/>
      <c r="E56" s="182"/>
      <c r="F56" s="144">
        <v>213</v>
      </c>
      <c r="G56" s="136">
        <v>60</v>
      </c>
      <c r="H56" s="146">
        <v>210</v>
      </c>
      <c r="I56" s="187" t="str">
        <f t="shared" si="5"/>
        <v>****※****※****※****※**</v>
      </c>
      <c r="J56" s="188"/>
      <c r="K56" s="188"/>
      <c r="L56" s="188"/>
      <c r="M56" s="138">
        <f t="shared" si="2"/>
        <v>3654</v>
      </c>
    </row>
    <row r="57" spans="1:13" ht="13.5">
      <c r="A57" s="139">
        <f t="shared" si="3"/>
        <v>3205</v>
      </c>
      <c r="B57" s="179" t="str">
        <f t="shared" si="4"/>
        <v>***※****※****※****※****</v>
      </c>
      <c r="C57" s="179"/>
      <c r="D57" s="179"/>
      <c r="E57" s="180"/>
      <c r="F57" s="143">
        <v>222</v>
      </c>
      <c r="G57" s="133">
        <v>59</v>
      </c>
      <c r="H57" s="145">
        <v>209</v>
      </c>
      <c r="I57" s="189" t="str">
        <f t="shared" si="5"/>
        <v>****※****※****※****※*</v>
      </c>
      <c r="J57" s="190"/>
      <c r="K57" s="190"/>
      <c r="L57" s="190"/>
      <c r="M57" s="140">
        <f t="shared" si="2"/>
        <v>3863</v>
      </c>
    </row>
    <row r="58" spans="1:13" ht="13.5">
      <c r="A58" s="139">
        <f t="shared" si="3"/>
        <v>3437</v>
      </c>
      <c r="B58" s="179" t="str">
        <f t="shared" si="4"/>
        <v>****※****※****※****※****</v>
      </c>
      <c r="C58" s="179"/>
      <c r="D58" s="179"/>
      <c r="E58" s="180"/>
      <c r="F58" s="143">
        <v>232</v>
      </c>
      <c r="G58" s="133">
        <v>58</v>
      </c>
      <c r="H58" s="145">
        <v>221</v>
      </c>
      <c r="I58" s="191" t="str">
        <f t="shared" si="5"/>
        <v>****※****※****※****※***</v>
      </c>
      <c r="J58" s="186"/>
      <c r="K58" s="186"/>
      <c r="L58" s="186"/>
      <c r="M58" s="137">
        <f t="shared" si="2"/>
        <v>4084</v>
      </c>
    </row>
    <row r="59" spans="1:13" ht="13.5">
      <c r="A59" s="139">
        <f t="shared" si="3"/>
        <v>3607</v>
      </c>
      <c r="B59" s="179" t="str">
        <f t="shared" si="4"/>
        <v>***※****※****※****</v>
      </c>
      <c r="C59" s="179"/>
      <c r="D59" s="179"/>
      <c r="E59" s="180"/>
      <c r="F59" s="143">
        <v>170</v>
      </c>
      <c r="G59" s="133">
        <v>57</v>
      </c>
      <c r="H59" s="145">
        <v>149</v>
      </c>
      <c r="I59" s="191" t="str">
        <f t="shared" si="5"/>
        <v>****※****※****※</v>
      </c>
      <c r="J59" s="186"/>
      <c r="K59" s="186"/>
      <c r="L59" s="186"/>
      <c r="M59" s="137">
        <f t="shared" si="2"/>
        <v>4233</v>
      </c>
    </row>
    <row r="60" spans="1:13" ht="13.5">
      <c r="A60" s="139">
        <f t="shared" si="3"/>
        <v>3881</v>
      </c>
      <c r="B60" s="179" t="str">
        <f t="shared" si="4"/>
        <v>***※****※****※****※****※****</v>
      </c>
      <c r="C60" s="179"/>
      <c r="D60" s="179"/>
      <c r="E60" s="180"/>
      <c r="F60" s="143">
        <v>274</v>
      </c>
      <c r="G60" s="133">
        <v>56</v>
      </c>
      <c r="H60" s="145">
        <v>210</v>
      </c>
      <c r="I60" s="191" t="str">
        <f t="shared" si="5"/>
        <v>****※****※****※****※**</v>
      </c>
      <c r="J60" s="186"/>
      <c r="K60" s="186"/>
      <c r="L60" s="186"/>
      <c r="M60" s="137">
        <f t="shared" si="2"/>
        <v>4443</v>
      </c>
    </row>
    <row r="61" spans="1:13" ht="13.5">
      <c r="A61" s="138">
        <f t="shared" si="3"/>
        <v>4203</v>
      </c>
      <c r="B61" s="181" t="str">
        <f t="shared" si="4"/>
        <v>***※****※****※****※****※****※****</v>
      </c>
      <c r="C61" s="181"/>
      <c r="D61" s="181"/>
      <c r="E61" s="182"/>
      <c r="F61" s="144">
        <v>322</v>
      </c>
      <c r="G61" s="136">
        <v>55</v>
      </c>
      <c r="H61" s="146">
        <v>282</v>
      </c>
      <c r="I61" s="187" t="str">
        <f t="shared" si="5"/>
        <v>****※****※****※****※****※****</v>
      </c>
      <c r="J61" s="188"/>
      <c r="K61" s="188"/>
      <c r="L61" s="188"/>
      <c r="M61" s="138">
        <f t="shared" si="2"/>
        <v>4725</v>
      </c>
    </row>
    <row r="62" spans="1:13" ht="13.5">
      <c r="A62" s="139">
        <f t="shared" si="3"/>
        <v>4496</v>
      </c>
      <c r="B62" s="179" t="str">
        <f t="shared" si="4"/>
        <v>※****※****※****※****※****※****</v>
      </c>
      <c r="C62" s="179"/>
      <c r="D62" s="179"/>
      <c r="E62" s="180"/>
      <c r="F62" s="143">
        <v>293</v>
      </c>
      <c r="G62" s="133">
        <v>54</v>
      </c>
      <c r="H62" s="145">
        <v>310</v>
      </c>
      <c r="I62" s="189" t="str">
        <f t="shared" si="5"/>
        <v>****※****※****※****※****※****※**</v>
      </c>
      <c r="J62" s="190"/>
      <c r="K62" s="190"/>
      <c r="L62" s="190"/>
      <c r="M62" s="140">
        <f t="shared" si="2"/>
        <v>5035</v>
      </c>
    </row>
    <row r="63" spans="1:13" ht="13.5">
      <c r="A63" s="139">
        <f t="shared" si="3"/>
        <v>4804</v>
      </c>
      <c r="B63" s="179" t="str">
        <f t="shared" si="4"/>
        <v>*※****※****※****※****※****※****</v>
      </c>
      <c r="C63" s="179"/>
      <c r="D63" s="179"/>
      <c r="E63" s="180"/>
      <c r="F63" s="143">
        <v>308</v>
      </c>
      <c r="G63" s="133">
        <v>53</v>
      </c>
      <c r="H63" s="145">
        <v>267</v>
      </c>
      <c r="I63" s="191" t="str">
        <f t="shared" si="5"/>
        <v>****※****※****※****※****※**</v>
      </c>
      <c r="J63" s="186"/>
      <c r="K63" s="186"/>
      <c r="L63" s="186"/>
      <c r="M63" s="137">
        <f t="shared" si="2"/>
        <v>5302</v>
      </c>
    </row>
    <row r="64" spans="1:13" ht="13.5">
      <c r="A64" s="139">
        <f t="shared" si="3"/>
        <v>5089</v>
      </c>
      <c r="B64" s="179" t="str">
        <f t="shared" si="4"/>
        <v>****※****※****※****※****※****</v>
      </c>
      <c r="C64" s="179"/>
      <c r="D64" s="179"/>
      <c r="E64" s="180"/>
      <c r="F64" s="143">
        <v>285</v>
      </c>
      <c r="G64" s="133">
        <v>52</v>
      </c>
      <c r="H64" s="145">
        <v>304</v>
      </c>
      <c r="I64" s="191" t="str">
        <f t="shared" si="5"/>
        <v>****※****※****※****※****※****※*</v>
      </c>
      <c r="J64" s="186"/>
      <c r="K64" s="186"/>
      <c r="L64" s="186"/>
      <c r="M64" s="137">
        <f t="shared" si="2"/>
        <v>5606</v>
      </c>
    </row>
    <row r="65" spans="1:13" ht="13.5">
      <c r="A65" s="139">
        <f t="shared" si="3"/>
        <v>5305</v>
      </c>
      <c r="B65" s="179" t="str">
        <f t="shared" si="4"/>
        <v>**※****※****※****※****</v>
      </c>
      <c r="C65" s="179"/>
      <c r="D65" s="179"/>
      <c r="E65" s="180"/>
      <c r="F65" s="143">
        <v>216</v>
      </c>
      <c r="G65" s="133">
        <v>51</v>
      </c>
      <c r="H65" s="145">
        <v>230</v>
      </c>
      <c r="I65" s="191" t="str">
        <f t="shared" si="5"/>
        <v>****※****※****※****※****</v>
      </c>
      <c r="J65" s="186"/>
      <c r="K65" s="186"/>
      <c r="L65" s="186"/>
      <c r="M65" s="137">
        <f t="shared" si="2"/>
        <v>5836</v>
      </c>
    </row>
    <row r="66" spans="1:13" ht="13.5">
      <c r="A66" s="138">
        <f t="shared" si="3"/>
        <v>5543</v>
      </c>
      <c r="B66" s="181" t="str">
        <f t="shared" si="4"/>
        <v>****※****※****※****※****</v>
      </c>
      <c r="C66" s="181"/>
      <c r="D66" s="181"/>
      <c r="E66" s="182"/>
      <c r="F66" s="144">
        <v>238</v>
      </c>
      <c r="G66" s="136">
        <v>50</v>
      </c>
      <c r="H66" s="146">
        <v>259</v>
      </c>
      <c r="I66" s="187" t="str">
        <f t="shared" si="5"/>
        <v>****※****※****※****※****※*</v>
      </c>
      <c r="J66" s="188"/>
      <c r="K66" s="188"/>
      <c r="L66" s="188"/>
      <c r="M66" s="138">
        <f t="shared" si="2"/>
        <v>6095</v>
      </c>
    </row>
    <row r="67" spans="1:13" ht="13.5">
      <c r="A67" s="139">
        <f t="shared" si="3"/>
        <v>5761</v>
      </c>
      <c r="B67" s="179" t="str">
        <f t="shared" si="4"/>
        <v>**※****※****※****※****</v>
      </c>
      <c r="C67" s="179"/>
      <c r="D67" s="179"/>
      <c r="E67" s="180"/>
      <c r="F67" s="143">
        <v>218</v>
      </c>
      <c r="G67" s="133">
        <v>49</v>
      </c>
      <c r="H67" s="145">
        <v>223</v>
      </c>
      <c r="I67" s="189" t="str">
        <f t="shared" si="5"/>
        <v>****※****※****※****※***</v>
      </c>
      <c r="J67" s="190"/>
      <c r="K67" s="190"/>
      <c r="L67" s="190"/>
      <c r="M67" s="140">
        <f t="shared" si="2"/>
        <v>6318</v>
      </c>
    </row>
    <row r="68" spans="1:13" ht="13.5">
      <c r="A68" s="139">
        <f t="shared" si="3"/>
        <v>6000</v>
      </c>
      <c r="B68" s="179" t="str">
        <f t="shared" si="4"/>
        <v>****※****※****※****※****</v>
      </c>
      <c r="C68" s="179"/>
      <c r="D68" s="179"/>
      <c r="E68" s="180"/>
      <c r="F68" s="143">
        <v>239</v>
      </c>
      <c r="G68" s="133">
        <v>48</v>
      </c>
      <c r="H68" s="145">
        <v>198</v>
      </c>
      <c r="I68" s="191" t="str">
        <f t="shared" si="5"/>
        <v>****※****※****※****※</v>
      </c>
      <c r="J68" s="186"/>
      <c r="K68" s="186"/>
      <c r="L68" s="186"/>
      <c r="M68" s="137">
        <f t="shared" si="2"/>
        <v>6516</v>
      </c>
    </row>
    <row r="69" spans="1:13" ht="13.5">
      <c r="A69" s="139">
        <f t="shared" si="3"/>
        <v>6187</v>
      </c>
      <c r="B69" s="179" t="str">
        <f t="shared" si="4"/>
        <v>****※****※****※****</v>
      </c>
      <c r="C69" s="179"/>
      <c r="D69" s="179"/>
      <c r="E69" s="180"/>
      <c r="F69" s="143">
        <v>187</v>
      </c>
      <c r="G69" s="133">
        <v>47</v>
      </c>
      <c r="H69" s="145">
        <v>214</v>
      </c>
      <c r="I69" s="191" t="str">
        <f t="shared" si="5"/>
        <v>****※****※****※****※**</v>
      </c>
      <c r="J69" s="186"/>
      <c r="K69" s="186"/>
      <c r="L69" s="186"/>
      <c r="M69" s="137">
        <f t="shared" si="2"/>
        <v>6730</v>
      </c>
    </row>
    <row r="70" spans="1:13" ht="13.5">
      <c r="A70" s="139">
        <f t="shared" si="3"/>
        <v>6392</v>
      </c>
      <c r="B70" s="179" t="str">
        <f t="shared" si="4"/>
        <v>*※****※****※****※****</v>
      </c>
      <c r="C70" s="179"/>
      <c r="D70" s="179"/>
      <c r="E70" s="180"/>
      <c r="F70" s="143">
        <v>205</v>
      </c>
      <c r="G70" s="133">
        <v>46</v>
      </c>
      <c r="H70" s="145">
        <v>188</v>
      </c>
      <c r="I70" s="191" t="str">
        <f t="shared" si="5"/>
        <v>****※****※****※****</v>
      </c>
      <c r="J70" s="186"/>
      <c r="K70" s="186"/>
      <c r="L70" s="186"/>
      <c r="M70" s="137">
        <f t="shared" si="2"/>
        <v>6918</v>
      </c>
    </row>
    <row r="71" spans="1:13" ht="13.5">
      <c r="A71" s="138">
        <f t="shared" si="3"/>
        <v>6572</v>
      </c>
      <c r="B71" s="181" t="str">
        <f t="shared" si="4"/>
        <v>****※****※****※****</v>
      </c>
      <c r="C71" s="181"/>
      <c r="D71" s="181"/>
      <c r="E71" s="182"/>
      <c r="F71" s="144">
        <v>180</v>
      </c>
      <c r="G71" s="136">
        <v>45</v>
      </c>
      <c r="H71" s="146">
        <v>181</v>
      </c>
      <c r="I71" s="187" t="str">
        <f t="shared" si="5"/>
        <v>****※****※****※****</v>
      </c>
      <c r="J71" s="188"/>
      <c r="K71" s="188"/>
      <c r="L71" s="188"/>
      <c r="M71" s="138">
        <f t="shared" si="2"/>
        <v>7099</v>
      </c>
    </row>
    <row r="72" spans="1:13" ht="13.5">
      <c r="A72" s="139">
        <f t="shared" si="3"/>
        <v>6790</v>
      </c>
      <c r="B72" s="179" t="str">
        <f t="shared" si="4"/>
        <v>**※****※****※****※****</v>
      </c>
      <c r="C72" s="179"/>
      <c r="D72" s="179"/>
      <c r="E72" s="180"/>
      <c r="F72" s="143">
        <v>218</v>
      </c>
      <c r="G72" s="133">
        <v>44</v>
      </c>
      <c r="H72" s="145">
        <v>216</v>
      </c>
      <c r="I72" s="189" t="str">
        <f t="shared" si="5"/>
        <v>****※****※****※****※**</v>
      </c>
      <c r="J72" s="190"/>
      <c r="K72" s="190"/>
      <c r="L72" s="190"/>
      <c r="M72" s="140">
        <f t="shared" si="2"/>
        <v>7315</v>
      </c>
    </row>
    <row r="73" spans="1:13" ht="13.5">
      <c r="A73" s="139">
        <f t="shared" si="3"/>
        <v>6996</v>
      </c>
      <c r="B73" s="179" t="str">
        <f t="shared" si="4"/>
        <v>*※****※****※****※****</v>
      </c>
      <c r="C73" s="179"/>
      <c r="D73" s="179"/>
      <c r="E73" s="180"/>
      <c r="F73" s="143">
        <v>206</v>
      </c>
      <c r="G73" s="133">
        <v>43</v>
      </c>
      <c r="H73" s="145">
        <v>178</v>
      </c>
      <c r="I73" s="191" t="str">
        <f t="shared" si="5"/>
        <v>****※****※****※***</v>
      </c>
      <c r="J73" s="186"/>
      <c r="K73" s="186"/>
      <c r="L73" s="186"/>
      <c r="M73" s="137">
        <f t="shared" si="2"/>
        <v>7493</v>
      </c>
    </row>
    <row r="74" spans="1:13" ht="13.5">
      <c r="A74" s="139">
        <f t="shared" si="3"/>
        <v>7214</v>
      </c>
      <c r="B74" s="179" t="str">
        <f t="shared" si="4"/>
        <v>**※****※****※****※****</v>
      </c>
      <c r="C74" s="179"/>
      <c r="D74" s="179"/>
      <c r="E74" s="180"/>
      <c r="F74" s="143">
        <v>218</v>
      </c>
      <c r="G74" s="133">
        <v>42</v>
      </c>
      <c r="H74" s="145">
        <v>223</v>
      </c>
      <c r="I74" s="191" t="str">
        <f t="shared" si="5"/>
        <v>****※****※****※****※***</v>
      </c>
      <c r="J74" s="186"/>
      <c r="K74" s="186"/>
      <c r="L74" s="186"/>
      <c r="M74" s="137">
        <f t="shared" si="2"/>
        <v>7716</v>
      </c>
    </row>
    <row r="75" spans="1:13" ht="13.5">
      <c r="A75" s="139">
        <f t="shared" si="3"/>
        <v>7433</v>
      </c>
      <c r="B75" s="179" t="str">
        <f t="shared" si="4"/>
        <v>**※****※****※****※****</v>
      </c>
      <c r="C75" s="179"/>
      <c r="D75" s="179"/>
      <c r="E75" s="180"/>
      <c r="F75" s="143">
        <v>219</v>
      </c>
      <c r="G75" s="133">
        <v>41</v>
      </c>
      <c r="H75" s="145">
        <v>222</v>
      </c>
      <c r="I75" s="191" t="str">
        <f t="shared" si="5"/>
        <v>****※****※****※****※***</v>
      </c>
      <c r="J75" s="186"/>
      <c r="K75" s="186"/>
      <c r="L75" s="186"/>
      <c r="M75" s="137">
        <f t="shared" si="2"/>
        <v>7938</v>
      </c>
    </row>
    <row r="76" spans="1:13" ht="13.5">
      <c r="A76" s="138">
        <f t="shared" si="3"/>
        <v>7658</v>
      </c>
      <c r="B76" s="181" t="str">
        <f aca="true" t="shared" si="6" ref="B76:B107">IF(F76=0,"",(LOOKUP(F76,男)))</f>
        <v>***※****※****※****※****</v>
      </c>
      <c r="C76" s="181"/>
      <c r="D76" s="181"/>
      <c r="E76" s="182"/>
      <c r="F76" s="144">
        <v>225</v>
      </c>
      <c r="G76" s="136">
        <v>40</v>
      </c>
      <c r="H76" s="146">
        <v>206</v>
      </c>
      <c r="I76" s="187" t="str">
        <f aca="true" t="shared" si="7" ref="I76:I107">IF(H76=0,"",(LOOKUP(H76,女)))</f>
        <v>****※****※****※****※*</v>
      </c>
      <c r="J76" s="188"/>
      <c r="K76" s="188"/>
      <c r="L76" s="188"/>
      <c r="M76" s="138">
        <f t="shared" si="2"/>
        <v>8144</v>
      </c>
    </row>
    <row r="77" spans="1:13" ht="13.5">
      <c r="A77" s="139">
        <f t="shared" si="3"/>
        <v>7914</v>
      </c>
      <c r="B77" s="179" t="str">
        <f t="shared" si="6"/>
        <v>*※****※****※****※****※****</v>
      </c>
      <c r="C77" s="179"/>
      <c r="D77" s="179"/>
      <c r="E77" s="180"/>
      <c r="F77" s="143">
        <v>256</v>
      </c>
      <c r="G77" s="133">
        <v>39</v>
      </c>
      <c r="H77" s="145">
        <v>232</v>
      </c>
      <c r="I77" s="189" t="str">
        <f t="shared" si="7"/>
        <v>****※****※****※****※****</v>
      </c>
      <c r="J77" s="190"/>
      <c r="K77" s="190"/>
      <c r="L77" s="190"/>
      <c r="M77" s="140">
        <f t="shared" si="2"/>
        <v>8376</v>
      </c>
    </row>
    <row r="78" spans="1:13" ht="13.5">
      <c r="A78" s="139">
        <f t="shared" si="3"/>
        <v>8171</v>
      </c>
      <c r="B78" s="179" t="str">
        <f t="shared" si="6"/>
        <v>*※****※****※****※****※****</v>
      </c>
      <c r="C78" s="179"/>
      <c r="D78" s="179"/>
      <c r="E78" s="180"/>
      <c r="F78" s="143">
        <v>257</v>
      </c>
      <c r="G78" s="133">
        <v>38</v>
      </c>
      <c r="H78" s="145">
        <v>227</v>
      </c>
      <c r="I78" s="191" t="str">
        <f t="shared" si="7"/>
        <v>****※****※****※****※***</v>
      </c>
      <c r="J78" s="186"/>
      <c r="K78" s="186"/>
      <c r="L78" s="186"/>
      <c r="M78" s="137">
        <f t="shared" si="2"/>
        <v>8603</v>
      </c>
    </row>
    <row r="79" spans="1:13" ht="13.5">
      <c r="A79" s="139">
        <f t="shared" si="3"/>
        <v>8405</v>
      </c>
      <c r="B79" s="179" t="str">
        <f t="shared" si="6"/>
        <v>****※****※****※****※****</v>
      </c>
      <c r="C79" s="179"/>
      <c r="D79" s="179"/>
      <c r="E79" s="180"/>
      <c r="F79" s="143">
        <v>234</v>
      </c>
      <c r="G79" s="133">
        <v>37</v>
      </c>
      <c r="H79" s="145">
        <v>228</v>
      </c>
      <c r="I79" s="191" t="str">
        <f t="shared" si="7"/>
        <v>****※****※****※****※***</v>
      </c>
      <c r="J79" s="186"/>
      <c r="K79" s="186"/>
      <c r="L79" s="186"/>
      <c r="M79" s="137">
        <f t="shared" si="2"/>
        <v>8831</v>
      </c>
    </row>
    <row r="80" spans="1:13" ht="13.5">
      <c r="A80" s="139">
        <f t="shared" si="3"/>
        <v>8632</v>
      </c>
      <c r="B80" s="179" t="str">
        <f t="shared" si="6"/>
        <v>***※****※****※****※****</v>
      </c>
      <c r="C80" s="179"/>
      <c r="D80" s="179"/>
      <c r="E80" s="180"/>
      <c r="F80" s="143">
        <v>227</v>
      </c>
      <c r="G80" s="133">
        <v>36</v>
      </c>
      <c r="H80" s="145">
        <v>210</v>
      </c>
      <c r="I80" s="191" t="str">
        <f t="shared" si="7"/>
        <v>****※****※****※****※**</v>
      </c>
      <c r="J80" s="186"/>
      <c r="K80" s="186"/>
      <c r="L80" s="186"/>
      <c r="M80" s="137">
        <f aca="true" t="shared" si="8" ref="M80:M116">M79+H80</f>
        <v>9041</v>
      </c>
    </row>
    <row r="81" spans="1:13" ht="13.5">
      <c r="A81" s="138">
        <f aca="true" t="shared" si="9" ref="A81:A116">A80+F81</f>
        <v>8929</v>
      </c>
      <c r="B81" s="181" t="str">
        <f t="shared" si="6"/>
        <v>※****※****※****※****※****※****</v>
      </c>
      <c r="C81" s="181"/>
      <c r="D81" s="181"/>
      <c r="E81" s="182"/>
      <c r="F81" s="144">
        <v>297</v>
      </c>
      <c r="G81" s="136">
        <v>35</v>
      </c>
      <c r="H81" s="146">
        <v>225</v>
      </c>
      <c r="I81" s="187" t="str">
        <f t="shared" si="7"/>
        <v>****※****※****※****※***</v>
      </c>
      <c r="J81" s="188"/>
      <c r="K81" s="188"/>
      <c r="L81" s="188"/>
      <c r="M81" s="138">
        <f t="shared" si="8"/>
        <v>9266</v>
      </c>
    </row>
    <row r="82" spans="1:13" ht="13.5">
      <c r="A82" s="139">
        <f t="shared" si="9"/>
        <v>9260</v>
      </c>
      <c r="B82" s="179" t="str">
        <f t="shared" si="6"/>
        <v>****※****※****※****※****※****※****</v>
      </c>
      <c r="C82" s="179"/>
      <c r="D82" s="179"/>
      <c r="E82" s="180"/>
      <c r="F82" s="143">
        <v>331</v>
      </c>
      <c r="G82" s="133">
        <v>34</v>
      </c>
      <c r="H82" s="145">
        <v>242</v>
      </c>
      <c r="I82" s="189" t="str">
        <f t="shared" si="7"/>
        <v>****※****※****※****※****※</v>
      </c>
      <c r="J82" s="190"/>
      <c r="K82" s="190"/>
      <c r="L82" s="190"/>
      <c r="M82" s="140">
        <f t="shared" si="8"/>
        <v>9508</v>
      </c>
    </row>
    <row r="83" spans="1:13" ht="13.5">
      <c r="A83" s="139">
        <f t="shared" si="9"/>
        <v>9536</v>
      </c>
      <c r="B83" s="179" t="str">
        <f t="shared" si="6"/>
        <v>***※****※****※****※****※****</v>
      </c>
      <c r="C83" s="179"/>
      <c r="D83" s="179"/>
      <c r="E83" s="180"/>
      <c r="F83" s="143">
        <v>276</v>
      </c>
      <c r="G83" s="133">
        <v>33</v>
      </c>
      <c r="H83" s="145">
        <v>273</v>
      </c>
      <c r="I83" s="191" t="str">
        <f t="shared" si="7"/>
        <v>****※****※****※****※****※***</v>
      </c>
      <c r="J83" s="186"/>
      <c r="K83" s="186"/>
      <c r="L83" s="186"/>
      <c r="M83" s="137">
        <f t="shared" si="8"/>
        <v>9781</v>
      </c>
    </row>
    <row r="84" spans="1:13" ht="13.5">
      <c r="A84" s="139">
        <f t="shared" si="9"/>
        <v>9839</v>
      </c>
      <c r="B84" s="179" t="str">
        <f t="shared" si="6"/>
        <v>*※****※****※****※****※****※****</v>
      </c>
      <c r="C84" s="179"/>
      <c r="D84" s="179"/>
      <c r="E84" s="180"/>
      <c r="F84" s="143">
        <v>303</v>
      </c>
      <c r="G84" s="133">
        <v>32</v>
      </c>
      <c r="H84" s="145">
        <v>276</v>
      </c>
      <c r="I84" s="191" t="str">
        <f t="shared" si="7"/>
        <v>****※****※****※****※****※***</v>
      </c>
      <c r="J84" s="186"/>
      <c r="K84" s="186"/>
      <c r="L84" s="186"/>
      <c r="M84" s="137">
        <f t="shared" si="8"/>
        <v>10057</v>
      </c>
    </row>
    <row r="85" spans="1:13" ht="13.5">
      <c r="A85" s="139">
        <f t="shared" si="9"/>
        <v>10174</v>
      </c>
      <c r="B85" s="179" t="str">
        <f t="shared" si="6"/>
        <v>****※****※****※****※****※****※****</v>
      </c>
      <c r="C85" s="179"/>
      <c r="D85" s="179"/>
      <c r="E85" s="180"/>
      <c r="F85" s="143">
        <v>335</v>
      </c>
      <c r="G85" s="133">
        <v>31</v>
      </c>
      <c r="H85" s="145">
        <v>318</v>
      </c>
      <c r="I85" s="191" t="str">
        <f t="shared" si="7"/>
        <v>****※****※****※****※****※****※**</v>
      </c>
      <c r="J85" s="186"/>
      <c r="K85" s="186"/>
      <c r="L85" s="186"/>
      <c r="M85" s="137">
        <f t="shared" si="8"/>
        <v>10375</v>
      </c>
    </row>
    <row r="86" spans="1:13" ht="13.5">
      <c r="A86" s="138">
        <f t="shared" si="9"/>
        <v>10527</v>
      </c>
      <c r="B86" s="181" t="str">
        <f t="shared" si="6"/>
        <v>*※****※****※****※****※****※****※****</v>
      </c>
      <c r="C86" s="181"/>
      <c r="D86" s="181"/>
      <c r="E86" s="182"/>
      <c r="F86" s="144">
        <v>353</v>
      </c>
      <c r="G86" s="136">
        <v>30</v>
      </c>
      <c r="H86" s="146">
        <v>299</v>
      </c>
      <c r="I86" s="187" t="str">
        <f t="shared" si="7"/>
        <v>****※****※****※****※****※****※</v>
      </c>
      <c r="J86" s="188"/>
      <c r="K86" s="188"/>
      <c r="L86" s="188"/>
      <c r="M86" s="138">
        <f t="shared" si="8"/>
        <v>10674</v>
      </c>
    </row>
    <row r="87" spans="1:13" ht="13.5">
      <c r="A87" s="139">
        <f t="shared" si="9"/>
        <v>10915</v>
      </c>
      <c r="B87" s="179" t="str">
        <f t="shared" si="6"/>
        <v>****※****※****※****※****※****※****※****</v>
      </c>
      <c r="C87" s="179"/>
      <c r="D87" s="179"/>
      <c r="E87" s="180"/>
      <c r="F87" s="143">
        <v>388</v>
      </c>
      <c r="G87" s="133">
        <v>29</v>
      </c>
      <c r="H87" s="145">
        <v>334</v>
      </c>
      <c r="I87" s="189" t="str">
        <f t="shared" si="7"/>
        <v>****※****※****※****※****※****※****</v>
      </c>
      <c r="J87" s="190"/>
      <c r="K87" s="190"/>
      <c r="L87" s="190"/>
      <c r="M87" s="140">
        <f t="shared" si="8"/>
        <v>11008</v>
      </c>
    </row>
    <row r="88" spans="1:13" ht="13.5">
      <c r="A88" s="139">
        <f t="shared" si="9"/>
        <v>11258</v>
      </c>
      <c r="B88" s="179" t="str">
        <f t="shared" si="6"/>
        <v>※****※****※****※****※****※****※****</v>
      </c>
      <c r="C88" s="179"/>
      <c r="D88" s="179"/>
      <c r="E88" s="180"/>
      <c r="F88" s="143">
        <v>343</v>
      </c>
      <c r="G88" s="133">
        <v>28</v>
      </c>
      <c r="H88" s="145">
        <v>309</v>
      </c>
      <c r="I88" s="191" t="str">
        <f t="shared" si="7"/>
        <v>****※****※****※****※****※****※*</v>
      </c>
      <c r="J88" s="186"/>
      <c r="K88" s="186"/>
      <c r="L88" s="186"/>
      <c r="M88" s="137">
        <f t="shared" si="8"/>
        <v>11317</v>
      </c>
    </row>
    <row r="89" spans="1:13" ht="13.5">
      <c r="A89" s="139">
        <f t="shared" si="9"/>
        <v>11523</v>
      </c>
      <c r="B89" s="179" t="str">
        <f t="shared" si="6"/>
        <v>**※****※****※****※****※****</v>
      </c>
      <c r="C89" s="179"/>
      <c r="D89" s="179"/>
      <c r="E89" s="180"/>
      <c r="F89" s="143">
        <v>265</v>
      </c>
      <c r="G89" s="133">
        <v>27</v>
      </c>
      <c r="H89" s="145">
        <v>268</v>
      </c>
      <c r="I89" s="191" t="str">
        <f t="shared" si="7"/>
        <v>****※****※****※****※****※**</v>
      </c>
      <c r="J89" s="186"/>
      <c r="K89" s="186"/>
      <c r="L89" s="186"/>
      <c r="M89" s="137">
        <f t="shared" si="8"/>
        <v>11585</v>
      </c>
    </row>
    <row r="90" spans="1:13" ht="13.5">
      <c r="A90" s="139">
        <f t="shared" si="9"/>
        <v>11771</v>
      </c>
      <c r="B90" s="179" t="str">
        <f t="shared" si="6"/>
        <v>※****※****※****※****※****</v>
      </c>
      <c r="C90" s="179"/>
      <c r="D90" s="179"/>
      <c r="E90" s="180"/>
      <c r="F90" s="143">
        <v>248</v>
      </c>
      <c r="G90" s="133">
        <v>26</v>
      </c>
      <c r="H90" s="145">
        <v>274</v>
      </c>
      <c r="I90" s="191" t="str">
        <f t="shared" si="7"/>
        <v>****※****※****※****※****※***</v>
      </c>
      <c r="J90" s="186"/>
      <c r="K90" s="186"/>
      <c r="L90" s="186"/>
      <c r="M90" s="137">
        <f t="shared" si="8"/>
        <v>11859</v>
      </c>
    </row>
    <row r="91" spans="1:13" ht="13.5">
      <c r="A91" s="138">
        <f t="shared" si="9"/>
        <v>12051</v>
      </c>
      <c r="B91" s="181" t="str">
        <f t="shared" si="6"/>
        <v>****※****※****※****※****※****</v>
      </c>
      <c r="C91" s="181"/>
      <c r="D91" s="181"/>
      <c r="E91" s="182"/>
      <c r="F91" s="144">
        <v>280</v>
      </c>
      <c r="G91" s="136">
        <v>25</v>
      </c>
      <c r="H91" s="146">
        <v>246</v>
      </c>
      <c r="I91" s="187" t="str">
        <f t="shared" si="7"/>
        <v>****※****※****※****※****※</v>
      </c>
      <c r="J91" s="188"/>
      <c r="K91" s="188"/>
      <c r="L91" s="188"/>
      <c r="M91" s="138">
        <f t="shared" si="8"/>
        <v>12105</v>
      </c>
    </row>
    <row r="92" spans="1:13" ht="13.5">
      <c r="A92" s="139">
        <f t="shared" si="9"/>
        <v>12294</v>
      </c>
      <c r="B92" s="179" t="str">
        <f t="shared" si="6"/>
        <v>※****※****※****※****※****</v>
      </c>
      <c r="C92" s="179"/>
      <c r="D92" s="179"/>
      <c r="E92" s="180"/>
      <c r="F92" s="143">
        <v>243</v>
      </c>
      <c r="G92" s="133">
        <v>24</v>
      </c>
      <c r="H92" s="145">
        <v>235</v>
      </c>
      <c r="I92" s="189" t="str">
        <f t="shared" si="7"/>
        <v>****※****※****※****※****</v>
      </c>
      <c r="J92" s="190"/>
      <c r="K92" s="190"/>
      <c r="L92" s="190"/>
      <c r="M92" s="140">
        <f t="shared" si="8"/>
        <v>12340</v>
      </c>
    </row>
    <row r="93" spans="1:13" ht="13.5">
      <c r="A93" s="139">
        <f t="shared" si="9"/>
        <v>12574</v>
      </c>
      <c r="B93" s="179" t="str">
        <f t="shared" si="6"/>
        <v>****※****※****※****※****※****</v>
      </c>
      <c r="C93" s="179"/>
      <c r="D93" s="179"/>
      <c r="E93" s="180"/>
      <c r="F93" s="143">
        <v>280</v>
      </c>
      <c r="G93" s="133">
        <v>23</v>
      </c>
      <c r="H93" s="145">
        <v>248</v>
      </c>
      <c r="I93" s="191" t="str">
        <f t="shared" si="7"/>
        <v>****※****※****※****※****※</v>
      </c>
      <c r="J93" s="186"/>
      <c r="K93" s="186"/>
      <c r="L93" s="186"/>
      <c r="M93" s="137">
        <f t="shared" si="8"/>
        <v>12588</v>
      </c>
    </row>
    <row r="94" spans="1:13" ht="13.5">
      <c r="A94" s="139">
        <f t="shared" si="9"/>
        <v>12802</v>
      </c>
      <c r="B94" s="179" t="str">
        <f t="shared" si="6"/>
        <v>***※****※****※****※****</v>
      </c>
      <c r="C94" s="179"/>
      <c r="D94" s="179"/>
      <c r="E94" s="180"/>
      <c r="F94" s="143">
        <v>228</v>
      </c>
      <c r="G94" s="133">
        <v>22</v>
      </c>
      <c r="H94" s="145">
        <v>223</v>
      </c>
      <c r="I94" s="191" t="str">
        <f t="shared" si="7"/>
        <v>****※****※****※****※***</v>
      </c>
      <c r="J94" s="186"/>
      <c r="K94" s="186"/>
      <c r="L94" s="186"/>
      <c r="M94" s="137">
        <f t="shared" si="8"/>
        <v>12811</v>
      </c>
    </row>
    <row r="95" spans="1:13" ht="13.5">
      <c r="A95" s="139">
        <f t="shared" si="9"/>
        <v>13019</v>
      </c>
      <c r="B95" s="179" t="str">
        <f t="shared" si="6"/>
        <v>**※****※****※****※****</v>
      </c>
      <c r="C95" s="179"/>
      <c r="D95" s="179"/>
      <c r="E95" s="180"/>
      <c r="F95" s="143">
        <v>217</v>
      </c>
      <c r="G95" s="133">
        <v>21</v>
      </c>
      <c r="H95" s="145">
        <v>199</v>
      </c>
      <c r="I95" s="191" t="str">
        <f t="shared" si="7"/>
        <v>****※****※****※****※</v>
      </c>
      <c r="J95" s="186"/>
      <c r="K95" s="186"/>
      <c r="L95" s="186"/>
      <c r="M95" s="137">
        <f t="shared" si="8"/>
        <v>13010</v>
      </c>
    </row>
    <row r="96" spans="1:13" ht="13.5">
      <c r="A96" s="138">
        <f t="shared" si="9"/>
        <v>13245</v>
      </c>
      <c r="B96" s="181" t="str">
        <f t="shared" si="6"/>
        <v>***※****※****※****※****</v>
      </c>
      <c r="C96" s="181"/>
      <c r="D96" s="181"/>
      <c r="E96" s="182"/>
      <c r="F96" s="144">
        <v>226</v>
      </c>
      <c r="G96" s="136">
        <v>20</v>
      </c>
      <c r="H96" s="146">
        <v>183</v>
      </c>
      <c r="I96" s="187" t="str">
        <f t="shared" si="7"/>
        <v>****※****※****※****</v>
      </c>
      <c r="J96" s="188"/>
      <c r="K96" s="188"/>
      <c r="L96" s="188"/>
      <c r="M96" s="138">
        <f t="shared" si="8"/>
        <v>13193</v>
      </c>
    </row>
    <row r="97" spans="1:13" ht="13.5">
      <c r="A97" s="139">
        <f t="shared" si="9"/>
        <v>13450</v>
      </c>
      <c r="B97" s="179" t="str">
        <f t="shared" si="6"/>
        <v>*※****※****※****※****</v>
      </c>
      <c r="C97" s="179"/>
      <c r="D97" s="179"/>
      <c r="E97" s="180"/>
      <c r="F97" s="143">
        <v>205</v>
      </c>
      <c r="G97" s="133">
        <v>19</v>
      </c>
      <c r="H97" s="145">
        <v>189</v>
      </c>
      <c r="I97" s="189" t="str">
        <f t="shared" si="7"/>
        <v>****※****※****※****</v>
      </c>
      <c r="J97" s="190"/>
      <c r="K97" s="190"/>
      <c r="L97" s="190"/>
      <c r="M97" s="140">
        <f t="shared" si="8"/>
        <v>13382</v>
      </c>
    </row>
    <row r="98" spans="1:13" ht="13.5">
      <c r="A98" s="139">
        <f t="shared" si="9"/>
        <v>13652</v>
      </c>
      <c r="B98" s="179" t="str">
        <f t="shared" si="6"/>
        <v>*※****※****※****※****</v>
      </c>
      <c r="C98" s="179"/>
      <c r="D98" s="179"/>
      <c r="E98" s="180"/>
      <c r="F98" s="143">
        <v>202</v>
      </c>
      <c r="G98" s="133">
        <v>18</v>
      </c>
      <c r="H98" s="145">
        <v>168</v>
      </c>
      <c r="I98" s="191" t="str">
        <f t="shared" si="7"/>
        <v>****※****※****※**</v>
      </c>
      <c r="J98" s="186"/>
      <c r="K98" s="186"/>
      <c r="L98" s="186"/>
      <c r="M98" s="137">
        <f t="shared" si="8"/>
        <v>13550</v>
      </c>
    </row>
    <row r="99" spans="1:13" ht="13.5">
      <c r="A99" s="139">
        <f t="shared" si="9"/>
        <v>13842</v>
      </c>
      <c r="B99" s="179" t="str">
        <f t="shared" si="6"/>
        <v>※****※****※****※****</v>
      </c>
      <c r="C99" s="179"/>
      <c r="D99" s="179"/>
      <c r="E99" s="180"/>
      <c r="F99" s="143">
        <v>190</v>
      </c>
      <c r="G99" s="133">
        <v>17</v>
      </c>
      <c r="H99" s="145">
        <v>193</v>
      </c>
      <c r="I99" s="191" t="str">
        <f t="shared" si="7"/>
        <v>****※****※****※****※</v>
      </c>
      <c r="J99" s="186"/>
      <c r="K99" s="186"/>
      <c r="L99" s="186"/>
      <c r="M99" s="137">
        <f t="shared" si="8"/>
        <v>13743</v>
      </c>
    </row>
    <row r="100" spans="1:13" ht="13.5">
      <c r="A100" s="139">
        <f t="shared" si="9"/>
        <v>14031</v>
      </c>
      <c r="B100" s="179" t="str">
        <f t="shared" si="6"/>
        <v>****※****※****※****</v>
      </c>
      <c r="C100" s="179"/>
      <c r="D100" s="179"/>
      <c r="E100" s="180"/>
      <c r="F100" s="143">
        <v>189</v>
      </c>
      <c r="G100" s="133">
        <v>16</v>
      </c>
      <c r="H100" s="145">
        <v>230</v>
      </c>
      <c r="I100" s="191" t="str">
        <f t="shared" si="7"/>
        <v>****※****※****※****※****</v>
      </c>
      <c r="J100" s="186"/>
      <c r="K100" s="186"/>
      <c r="L100" s="186"/>
      <c r="M100" s="137">
        <f t="shared" si="8"/>
        <v>13973</v>
      </c>
    </row>
    <row r="101" spans="1:13" ht="13.5">
      <c r="A101" s="138">
        <f t="shared" si="9"/>
        <v>14223</v>
      </c>
      <c r="B101" s="181" t="str">
        <f t="shared" si="6"/>
        <v>※****※****※****※****</v>
      </c>
      <c r="C101" s="181"/>
      <c r="D101" s="181"/>
      <c r="E101" s="182"/>
      <c r="F101" s="144">
        <v>192</v>
      </c>
      <c r="G101" s="136">
        <v>15</v>
      </c>
      <c r="H101" s="146">
        <v>196</v>
      </c>
      <c r="I101" s="187" t="str">
        <f t="shared" si="7"/>
        <v>****※****※****※****※</v>
      </c>
      <c r="J101" s="188"/>
      <c r="K101" s="188"/>
      <c r="L101" s="188"/>
      <c r="M101" s="138">
        <f t="shared" si="8"/>
        <v>14169</v>
      </c>
    </row>
    <row r="102" spans="1:13" ht="13.5">
      <c r="A102" s="139">
        <f t="shared" si="9"/>
        <v>14441</v>
      </c>
      <c r="B102" s="179" t="str">
        <f t="shared" si="6"/>
        <v>**※****※****※****※****</v>
      </c>
      <c r="C102" s="179"/>
      <c r="D102" s="179"/>
      <c r="E102" s="180"/>
      <c r="F102" s="143">
        <v>218</v>
      </c>
      <c r="G102" s="133">
        <v>14</v>
      </c>
      <c r="H102" s="145">
        <v>186</v>
      </c>
      <c r="I102" s="189" t="str">
        <f t="shared" si="7"/>
        <v>****※****※****※****</v>
      </c>
      <c r="J102" s="190"/>
      <c r="K102" s="190"/>
      <c r="L102" s="190"/>
      <c r="M102" s="140">
        <f t="shared" si="8"/>
        <v>14355</v>
      </c>
    </row>
    <row r="103" spans="1:13" ht="13.5">
      <c r="A103" s="139">
        <f t="shared" si="9"/>
        <v>14638</v>
      </c>
      <c r="B103" s="179" t="str">
        <f>IF(F103=0,"",(LOOKUP(F103,男)))</f>
        <v>※****※****※****※****</v>
      </c>
      <c r="C103" s="179"/>
      <c r="D103" s="179"/>
      <c r="E103" s="180"/>
      <c r="F103" s="143">
        <v>197</v>
      </c>
      <c r="G103" s="133">
        <v>13</v>
      </c>
      <c r="H103" s="145">
        <v>179</v>
      </c>
      <c r="I103" s="191" t="str">
        <f t="shared" si="7"/>
        <v>****※****※****※***</v>
      </c>
      <c r="J103" s="186"/>
      <c r="K103" s="186"/>
      <c r="L103" s="186"/>
      <c r="M103" s="137">
        <f t="shared" si="8"/>
        <v>14534</v>
      </c>
    </row>
    <row r="104" spans="1:13" ht="13.5">
      <c r="A104" s="139">
        <f t="shared" si="9"/>
        <v>14832</v>
      </c>
      <c r="B104" s="179" t="str">
        <f t="shared" si="6"/>
        <v>※****※****※****※****</v>
      </c>
      <c r="C104" s="179"/>
      <c r="D104" s="179"/>
      <c r="E104" s="180"/>
      <c r="F104" s="143">
        <v>194</v>
      </c>
      <c r="G104" s="133">
        <v>12</v>
      </c>
      <c r="H104" s="145">
        <v>200</v>
      </c>
      <c r="I104" s="191" t="str">
        <f t="shared" si="7"/>
        <v>****※****※****※****※*</v>
      </c>
      <c r="J104" s="186"/>
      <c r="K104" s="186"/>
      <c r="L104" s="186"/>
      <c r="M104" s="137">
        <f t="shared" si="8"/>
        <v>14734</v>
      </c>
    </row>
    <row r="105" spans="1:13" ht="13.5">
      <c r="A105" s="139">
        <f t="shared" si="9"/>
        <v>15020</v>
      </c>
      <c r="B105" s="179" t="str">
        <f t="shared" si="6"/>
        <v>****※****※****※****</v>
      </c>
      <c r="C105" s="179"/>
      <c r="D105" s="179"/>
      <c r="E105" s="180"/>
      <c r="F105" s="143">
        <v>188</v>
      </c>
      <c r="G105" s="133">
        <v>11</v>
      </c>
      <c r="H105" s="145">
        <v>173</v>
      </c>
      <c r="I105" s="191" t="str">
        <f t="shared" si="7"/>
        <v>****※****※****※***</v>
      </c>
      <c r="J105" s="186"/>
      <c r="K105" s="186"/>
      <c r="L105" s="186"/>
      <c r="M105" s="137">
        <f t="shared" si="8"/>
        <v>14907</v>
      </c>
    </row>
    <row r="106" spans="1:13" ht="13.5">
      <c r="A106" s="138">
        <f t="shared" si="9"/>
        <v>15194</v>
      </c>
      <c r="B106" s="181" t="str">
        <f t="shared" si="6"/>
        <v>***※****※****※****</v>
      </c>
      <c r="C106" s="181"/>
      <c r="D106" s="181"/>
      <c r="E106" s="182"/>
      <c r="F106" s="144">
        <v>174</v>
      </c>
      <c r="G106" s="136">
        <v>10</v>
      </c>
      <c r="H106" s="146">
        <v>189</v>
      </c>
      <c r="I106" s="187" t="str">
        <f t="shared" si="7"/>
        <v>****※****※****※****</v>
      </c>
      <c r="J106" s="188"/>
      <c r="K106" s="188"/>
      <c r="L106" s="188"/>
      <c r="M106" s="138">
        <f t="shared" si="8"/>
        <v>15096</v>
      </c>
    </row>
    <row r="107" spans="1:13" ht="13.5">
      <c r="A107" s="139">
        <f t="shared" si="9"/>
        <v>15385</v>
      </c>
      <c r="B107" s="179" t="str">
        <f t="shared" si="6"/>
        <v>※****※****※****※****</v>
      </c>
      <c r="C107" s="179"/>
      <c r="D107" s="179"/>
      <c r="E107" s="180"/>
      <c r="F107" s="143">
        <v>191</v>
      </c>
      <c r="G107" s="133">
        <v>9</v>
      </c>
      <c r="H107" s="145">
        <v>181</v>
      </c>
      <c r="I107" s="189" t="str">
        <f t="shared" si="7"/>
        <v>****※****※****※****</v>
      </c>
      <c r="J107" s="190"/>
      <c r="K107" s="190"/>
      <c r="L107" s="190"/>
      <c r="M107" s="140">
        <f t="shared" si="8"/>
        <v>15277</v>
      </c>
    </row>
    <row r="108" spans="1:13" ht="13.5">
      <c r="A108" s="139">
        <f t="shared" si="9"/>
        <v>15591</v>
      </c>
      <c r="B108" s="179" t="str">
        <f aca="true" t="shared" si="10" ref="B108:B116">IF(F108=0,"",(LOOKUP(F108,男)))</f>
        <v>*※****※****※****※****</v>
      </c>
      <c r="C108" s="179"/>
      <c r="D108" s="179"/>
      <c r="E108" s="180"/>
      <c r="F108" s="143">
        <v>206</v>
      </c>
      <c r="G108" s="133">
        <v>8</v>
      </c>
      <c r="H108" s="145">
        <v>210</v>
      </c>
      <c r="I108" s="191" t="str">
        <f aca="true" t="shared" si="11" ref="I108:I116">IF(H108=0,"",(LOOKUP(H108,女)))</f>
        <v>****※****※****※****※**</v>
      </c>
      <c r="J108" s="186"/>
      <c r="K108" s="186"/>
      <c r="L108" s="186"/>
      <c r="M108" s="137">
        <f t="shared" si="8"/>
        <v>15487</v>
      </c>
    </row>
    <row r="109" spans="1:13" ht="13.5">
      <c r="A109" s="139">
        <f t="shared" si="9"/>
        <v>15771</v>
      </c>
      <c r="B109" s="179" t="str">
        <f t="shared" si="10"/>
        <v>****※****※****※****</v>
      </c>
      <c r="C109" s="179"/>
      <c r="D109" s="179"/>
      <c r="E109" s="180"/>
      <c r="F109" s="143">
        <v>180</v>
      </c>
      <c r="G109" s="133">
        <v>7</v>
      </c>
      <c r="H109" s="145">
        <v>194</v>
      </c>
      <c r="I109" s="191" t="str">
        <f t="shared" si="11"/>
        <v>****※****※****※****※</v>
      </c>
      <c r="J109" s="186"/>
      <c r="K109" s="186"/>
      <c r="L109" s="186"/>
      <c r="M109" s="137">
        <f t="shared" si="8"/>
        <v>15681</v>
      </c>
    </row>
    <row r="110" spans="1:13" ht="13.5">
      <c r="A110" s="139">
        <f t="shared" si="9"/>
        <v>15962</v>
      </c>
      <c r="B110" s="179" t="str">
        <f t="shared" si="10"/>
        <v>※****※****※****※****</v>
      </c>
      <c r="C110" s="179"/>
      <c r="D110" s="179"/>
      <c r="E110" s="180"/>
      <c r="F110" s="143">
        <v>191</v>
      </c>
      <c r="G110" s="133">
        <v>6</v>
      </c>
      <c r="H110" s="145">
        <v>185</v>
      </c>
      <c r="I110" s="191" t="str">
        <f t="shared" si="11"/>
        <v>****※****※****※****</v>
      </c>
      <c r="J110" s="186"/>
      <c r="K110" s="186"/>
      <c r="L110" s="186"/>
      <c r="M110" s="137">
        <f t="shared" si="8"/>
        <v>15866</v>
      </c>
    </row>
    <row r="111" spans="1:13" ht="13.5">
      <c r="A111" s="138">
        <f t="shared" si="9"/>
        <v>16144</v>
      </c>
      <c r="B111" s="181" t="str">
        <f t="shared" si="10"/>
        <v>****※****※****※****</v>
      </c>
      <c r="C111" s="181"/>
      <c r="D111" s="181"/>
      <c r="E111" s="182"/>
      <c r="F111" s="144">
        <v>182</v>
      </c>
      <c r="G111" s="136">
        <v>5</v>
      </c>
      <c r="H111" s="146">
        <v>191</v>
      </c>
      <c r="I111" s="187" t="str">
        <f t="shared" si="11"/>
        <v>****※****※****※****※</v>
      </c>
      <c r="J111" s="188"/>
      <c r="K111" s="188"/>
      <c r="L111" s="188"/>
      <c r="M111" s="138">
        <f t="shared" si="8"/>
        <v>16057</v>
      </c>
    </row>
    <row r="112" spans="1:13" ht="13.5">
      <c r="A112" s="139">
        <f t="shared" si="9"/>
        <v>16345</v>
      </c>
      <c r="B112" s="179" t="str">
        <f t="shared" si="10"/>
        <v>*※****※****※****※****</v>
      </c>
      <c r="C112" s="179"/>
      <c r="D112" s="179"/>
      <c r="E112" s="180"/>
      <c r="F112" s="143">
        <v>201</v>
      </c>
      <c r="G112" s="133">
        <v>4</v>
      </c>
      <c r="H112" s="145">
        <v>206</v>
      </c>
      <c r="I112" s="189" t="str">
        <f t="shared" si="11"/>
        <v>****※****※****※****※*</v>
      </c>
      <c r="J112" s="190"/>
      <c r="K112" s="190"/>
      <c r="L112" s="190"/>
      <c r="M112" s="140">
        <f t="shared" si="8"/>
        <v>16263</v>
      </c>
    </row>
    <row r="113" spans="1:13" ht="13.5">
      <c r="A113" s="139">
        <f t="shared" si="9"/>
        <v>16575</v>
      </c>
      <c r="B113" s="179" t="str">
        <f t="shared" si="10"/>
        <v>****※****※****※****※****</v>
      </c>
      <c r="C113" s="179"/>
      <c r="D113" s="179"/>
      <c r="E113" s="180"/>
      <c r="F113" s="143">
        <v>230</v>
      </c>
      <c r="G113" s="133">
        <v>3</v>
      </c>
      <c r="H113" s="145">
        <v>148</v>
      </c>
      <c r="I113" s="191" t="str">
        <f t="shared" si="11"/>
        <v>****※****※****※</v>
      </c>
      <c r="J113" s="186"/>
      <c r="K113" s="186"/>
      <c r="L113" s="186"/>
      <c r="M113" s="137">
        <f t="shared" si="8"/>
        <v>16411</v>
      </c>
    </row>
    <row r="114" spans="1:13" ht="13.5">
      <c r="A114" s="139">
        <f t="shared" si="9"/>
        <v>16773</v>
      </c>
      <c r="B114" s="179" t="str">
        <f t="shared" si="10"/>
        <v>※****※****※****※****</v>
      </c>
      <c r="C114" s="179"/>
      <c r="D114" s="179"/>
      <c r="E114" s="180"/>
      <c r="F114" s="143">
        <v>198</v>
      </c>
      <c r="G114" s="133">
        <v>2</v>
      </c>
      <c r="H114" s="145">
        <v>184</v>
      </c>
      <c r="I114" s="191" t="str">
        <f t="shared" si="11"/>
        <v>****※****※****※****</v>
      </c>
      <c r="J114" s="186"/>
      <c r="K114" s="186"/>
      <c r="L114" s="186"/>
      <c r="M114" s="137">
        <f t="shared" si="8"/>
        <v>16595</v>
      </c>
    </row>
    <row r="115" spans="1:13" ht="13.5">
      <c r="A115" s="139">
        <f t="shared" si="9"/>
        <v>16998</v>
      </c>
      <c r="B115" s="179" t="str">
        <f t="shared" si="10"/>
        <v>***※****※****※****※****</v>
      </c>
      <c r="C115" s="179"/>
      <c r="D115" s="179"/>
      <c r="E115" s="180"/>
      <c r="F115" s="143">
        <v>225</v>
      </c>
      <c r="G115" s="133">
        <v>1</v>
      </c>
      <c r="H115" s="145">
        <v>174</v>
      </c>
      <c r="I115" s="191" t="str">
        <f t="shared" si="11"/>
        <v>****※****※****※***</v>
      </c>
      <c r="J115" s="186"/>
      <c r="K115" s="186"/>
      <c r="L115" s="186"/>
      <c r="M115" s="137">
        <f t="shared" si="8"/>
        <v>16769</v>
      </c>
    </row>
    <row r="116" spans="1:13" ht="13.5">
      <c r="A116" s="138">
        <f t="shared" si="9"/>
        <v>17188</v>
      </c>
      <c r="B116" s="181" t="str">
        <f t="shared" si="10"/>
        <v>※****※****※****※****</v>
      </c>
      <c r="C116" s="181"/>
      <c r="D116" s="181"/>
      <c r="E116" s="182"/>
      <c r="F116" s="143">
        <v>190</v>
      </c>
      <c r="G116" s="133">
        <v>0</v>
      </c>
      <c r="H116" s="145">
        <v>193</v>
      </c>
      <c r="I116" s="187" t="str">
        <f t="shared" si="11"/>
        <v>****※****※****※****※</v>
      </c>
      <c r="J116" s="188"/>
      <c r="K116" s="188"/>
      <c r="L116" s="188"/>
      <c r="M116" s="138">
        <f t="shared" si="8"/>
        <v>16962</v>
      </c>
    </row>
    <row r="117" spans="1:13" ht="13.5">
      <c r="A117" s="35" t="s">
        <v>22</v>
      </c>
      <c r="B117" s="183" t="s">
        <v>68</v>
      </c>
      <c r="C117" s="183"/>
      <c r="D117" s="183"/>
      <c r="E117" s="184"/>
      <c r="F117" s="132" t="s">
        <v>23</v>
      </c>
      <c r="G117" s="133" t="s">
        <v>26</v>
      </c>
      <c r="H117" s="134" t="s">
        <v>24</v>
      </c>
      <c r="I117" s="183" t="s">
        <v>98</v>
      </c>
      <c r="J117" s="183"/>
      <c r="K117" s="183"/>
      <c r="L117" s="185"/>
      <c r="M117" s="35" t="s">
        <v>25</v>
      </c>
    </row>
  </sheetData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workbookViewId="0" topLeftCell="B1">
      <pane ySplit="11" topLeftCell="BM14" activePane="bottomLeft" state="frozen"/>
      <selection pane="topLeft" activeCell="A1" sqref="A1"/>
      <selection pane="bottomLeft" activeCell="G33" sqref="G33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192</v>
      </c>
    </row>
    <row r="4" ht="14.25" thickBot="1"/>
    <row r="5" spans="2:9" ht="14.25" thickBot="1">
      <c r="B5" s="16" t="s">
        <v>193</v>
      </c>
      <c r="C5" s="17" t="s">
        <v>194</v>
      </c>
      <c r="D5" s="17" t="s">
        <v>195</v>
      </c>
      <c r="E5" s="17" t="s">
        <v>196</v>
      </c>
      <c r="F5" s="18" t="s">
        <v>197</v>
      </c>
      <c r="I5" s="141">
        <v>37895</v>
      </c>
    </row>
    <row r="6" spans="2:6" ht="13.5">
      <c r="B6" s="19" t="s">
        <v>198</v>
      </c>
      <c r="C6" s="20">
        <f>A116</f>
        <v>17311</v>
      </c>
      <c r="D6" s="20">
        <f>M116</f>
        <v>17144</v>
      </c>
      <c r="E6" s="20">
        <f>C6+D6</f>
        <v>34455</v>
      </c>
      <c r="F6" s="21">
        <f>E6/E6</f>
        <v>1</v>
      </c>
    </row>
    <row r="7" spans="2:6" ht="13.5">
      <c r="B7" s="22" t="s">
        <v>199</v>
      </c>
      <c r="C7" s="142">
        <f>'４月'!D16</f>
        <v>210</v>
      </c>
      <c r="D7" s="142">
        <f>'４月'!D17</f>
        <v>217</v>
      </c>
      <c r="E7" s="142">
        <f>C7+D7</f>
        <v>427</v>
      </c>
      <c r="F7" s="23">
        <f>E7/E6</f>
        <v>0.012392976345958496</v>
      </c>
    </row>
    <row r="8" spans="2:6" ht="13.5">
      <c r="B8" s="22" t="s">
        <v>200</v>
      </c>
      <c r="C8" s="24">
        <f>A51</f>
        <v>2029</v>
      </c>
      <c r="D8" s="24">
        <f>M51</f>
        <v>2777</v>
      </c>
      <c r="E8" s="24">
        <f>C8+D8</f>
        <v>4806</v>
      </c>
      <c r="F8" s="23">
        <f>E8/E6</f>
        <v>0.1394862864606008</v>
      </c>
    </row>
    <row r="9" spans="2:6" ht="14.25" thickBot="1">
      <c r="B9" s="25" t="s">
        <v>201</v>
      </c>
      <c r="C9" s="26">
        <f>A41</f>
        <v>760</v>
      </c>
      <c r="D9" s="26">
        <f>M41</f>
        <v>1317</v>
      </c>
      <c r="E9" s="26">
        <f>C9+D9</f>
        <v>2077</v>
      </c>
      <c r="F9" s="27">
        <f>E9/E6</f>
        <v>0.060281526628936294</v>
      </c>
    </row>
    <row r="10" ht="14.25" thickBot="1"/>
    <row r="11" spans="1:20" ht="13.5">
      <c r="A11" s="147" t="s">
        <v>191</v>
      </c>
      <c r="B11" s="183" t="s">
        <v>202</v>
      </c>
      <c r="C11" s="183"/>
      <c r="D11" s="183"/>
      <c r="E11" s="184"/>
      <c r="F11" s="132" t="s">
        <v>203</v>
      </c>
      <c r="G11" s="133" t="s">
        <v>204</v>
      </c>
      <c r="H11" s="134" t="s">
        <v>205</v>
      </c>
      <c r="I11" s="183" t="s">
        <v>206</v>
      </c>
      <c r="J11" s="183"/>
      <c r="K11" s="183"/>
      <c r="L11" s="185"/>
      <c r="M11" s="34" t="s">
        <v>207</v>
      </c>
      <c r="P11" s="89" t="s">
        <v>131</v>
      </c>
      <c r="Q11" s="7" t="s">
        <v>208</v>
      </c>
      <c r="R11" s="1"/>
      <c r="S11" s="89" t="s">
        <v>132</v>
      </c>
      <c r="T11" s="7" t="s">
        <v>208</v>
      </c>
    </row>
    <row r="12" spans="1:20" ht="13.5">
      <c r="A12" s="137">
        <f>F12</f>
        <v>0</v>
      </c>
      <c r="B12" s="179">
        <f aca="true" t="shared" si="0" ref="B12:B43">IF(F12=0,"",(LOOKUP(F12,男)))</f>
      </c>
      <c r="C12" s="179"/>
      <c r="D12" s="179"/>
      <c r="E12" s="180"/>
      <c r="F12" s="143"/>
      <c r="G12" s="133">
        <v>104</v>
      </c>
      <c r="H12" s="145"/>
      <c r="I12" s="186">
        <f aca="true" t="shared" si="1" ref="I12:I43">IF(H12=0,"",(LOOKUP(H12,女)))</f>
      </c>
      <c r="J12" s="186"/>
      <c r="K12" s="186"/>
      <c r="L12" s="186"/>
      <c r="M12" s="137">
        <f>H12</f>
        <v>0</v>
      </c>
      <c r="P12" s="135">
        <v>0</v>
      </c>
      <c r="Q12" s="5" t="s">
        <v>209</v>
      </c>
      <c r="R12" s="4"/>
      <c r="S12" s="135">
        <v>0</v>
      </c>
      <c r="T12" s="8" t="s">
        <v>209</v>
      </c>
    </row>
    <row r="13" spans="1:20" ht="13.5">
      <c r="A13" s="137">
        <f aca="true" t="shared" si="2" ref="A13:A44">A12+F13</f>
        <v>0</v>
      </c>
      <c r="B13" s="179">
        <f t="shared" si="0"/>
      </c>
      <c r="C13" s="179"/>
      <c r="D13" s="179"/>
      <c r="E13" s="180"/>
      <c r="F13" s="143"/>
      <c r="G13" s="133">
        <v>103</v>
      </c>
      <c r="H13" s="145"/>
      <c r="I13" s="186">
        <f t="shared" si="1"/>
      </c>
      <c r="J13" s="186"/>
      <c r="K13" s="186"/>
      <c r="L13" s="186"/>
      <c r="M13" s="137">
        <f aca="true" t="shared" si="3" ref="M13:M44">M12+H13</f>
        <v>0</v>
      </c>
      <c r="P13" s="135">
        <v>10</v>
      </c>
      <c r="Q13" s="5" t="s">
        <v>210</v>
      </c>
      <c r="R13" s="4"/>
      <c r="S13" s="135">
        <v>10</v>
      </c>
      <c r="T13" s="8" t="s">
        <v>210</v>
      </c>
    </row>
    <row r="14" spans="1:20" ht="13.5">
      <c r="A14" s="137">
        <f t="shared" si="2"/>
        <v>0</v>
      </c>
      <c r="B14" s="179">
        <f t="shared" si="0"/>
      </c>
      <c r="C14" s="179"/>
      <c r="D14" s="179"/>
      <c r="E14" s="180"/>
      <c r="F14" s="143"/>
      <c r="G14" s="133">
        <v>102</v>
      </c>
      <c r="H14" s="145"/>
      <c r="I14" s="186">
        <f t="shared" si="1"/>
      </c>
      <c r="J14" s="186"/>
      <c r="K14" s="186"/>
      <c r="L14" s="186"/>
      <c r="M14" s="137">
        <f t="shared" si="3"/>
        <v>0</v>
      </c>
      <c r="P14" s="135">
        <v>20</v>
      </c>
      <c r="Q14" s="5" t="s">
        <v>211</v>
      </c>
      <c r="R14" s="4"/>
      <c r="S14" s="135">
        <v>20</v>
      </c>
      <c r="T14" s="8" t="s">
        <v>211</v>
      </c>
    </row>
    <row r="15" spans="1:20" ht="13.5">
      <c r="A15" s="137">
        <f t="shared" si="2"/>
        <v>0</v>
      </c>
      <c r="B15" s="179">
        <f t="shared" si="0"/>
      </c>
      <c r="C15" s="179"/>
      <c r="D15" s="179"/>
      <c r="E15" s="180"/>
      <c r="F15" s="143"/>
      <c r="G15" s="133">
        <v>101</v>
      </c>
      <c r="H15" s="145">
        <v>1</v>
      </c>
      <c r="I15" s="186" t="str">
        <f t="shared" si="1"/>
        <v>*</v>
      </c>
      <c r="J15" s="186"/>
      <c r="K15" s="186"/>
      <c r="L15" s="186"/>
      <c r="M15" s="137">
        <f t="shared" si="3"/>
        <v>1</v>
      </c>
      <c r="P15" s="135">
        <v>30</v>
      </c>
      <c r="Q15" s="5" t="s">
        <v>212</v>
      </c>
      <c r="R15" s="4"/>
      <c r="S15" s="135">
        <v>30</v>
      </c>
      <c r="T15" s="8" t="s">
        <v>212</v>
      </c>
    </row>
    <row r="16" spans="1:20" ht="13.5">
      <c r="A16" s="138">
        <f t="shared" si="2"/>
        <v>0</v>
      </c>
      <c r="B16" s="181">
        <f t="shared" si="0"/>
      </c>
      <c r="C16" s="181"/>
      <c r="D16" s="181"/>
      <c r="E16" s="182"/>
      <c r="F16" s="144"/>
      <c r="G16" s="136">
        <v>100</v>
      </c>
      <c r="H16" s="146">
        <v>2</v>
      </c>
      <c r="I16" s="187" t="str">
        <f t="shared" si="1"/>
        <v>*</v>
      </c>
      <c r="J16" s="188"/>
      <c r="K16" s="188"/>
      <c r="L16" s="188"/>
      <c r="M16" s="138">
        <f t="shared" si="3"/>
        <v>3</v>
      </c>
      <c r="P16" s="135">
        <v>40</v>
      </c>
      <c r="Q16" s="5" t="s">
        <v>213</v>
      </c>
      <c r="R16" s="4"/>
      <c r="S16" s="135">
        <v>40</v>
      </c>
      <c r="T16" s="8" t="s">
        <v>214</v>
      </c>
    </row>
    <row r="17" spans="1:20" ht="13.5">
      <c r="A17" s="139">
        <f t="shared" si="2"/>
        <v>0</v>
      </c>
      <c r="B17" s="179">
        <f t="shared" si="0"/>
      </c>
      <c r="C17" s="179"/>
      <c r="D17" s="179"/>
      <c r="E17" s="180"/>
      <c r="F17" s="143"/>
      <c r="G17" s="133">
        <v>99</v>
      </c>
      <c r="H17" s="145">
        <v>1</v>
      </c>
      <c r="I17" s="189" t="str">
        <f t="shared" si="1"/>
        <v>*</v>
      </c>
      <c r="J17" s="190"/>
      <c r="K17" s="190"/>
      <c r="L17" s="190"/>
      <c r="M17" s="137">
        <f t="shared" si="3"/>
        <v>4</v>
      </c>
      <c r="P17" s="135">
        <v>50</v>
      </c>
      <c r="Q17" s="5" t="s">
        <v>215</v>
      </c>
      <c r="R17" s="4"/>
      <c r="S17" s="135">
        <v>50</v>
      </c>
      <c r="T17" s="8" t="s">
        <v>216</v>
      </c>
    </row>
    <row r="18" spans="1:20" ht="13.5">
      <c r="A18" s="139">
        <f t="shared" si="2"/>
        <v>0</v>
      </c>
      <c r="B18" s="179">
        <f t="shared" si="0"/>
      </c>
      <c r="C18" s="179"/>
      <c r="D18" s="179"/>
      <c r="E18" s="180"/>
      <c r="F18" s="143"/>
      <c r="G18" s="133">
        <v>98</v>
      </c>
      <c r="H18" s="145">
        <v>2</v>
      </c>
      <c r="I18" s="191" t="str">
        <f t="shared" si="1"/>
        <v>*</v>
      </c>
      <c r="J18" s="186"/>
      <c r="K18" s="186"/>
      <c r="L18" s="186"/>
      <c r="M18" s="137">
        <f t="shared" si="3"/>
        <v>6</v>
      </c>
      <c r="P18" s="135">
        <v>60</v>
      </c>
      <c r="Q18" s="5" t="s">
        <v>217</v>
      </c>
      <c r="R18" s="4"/>
      <c r="S18" s="135">
        <v>60</v>
      </c>
      <c r="T18" s="8" t="s">
        <v>218</v>
      </c>
    </row>
    <row r="19" spans="1:20" ht="13.5">
      <c r="A19" s="139">
        <f t="shared" si="2"/>
        <v>1</v>
      </c>
      <c r="B19" s="179" t="str">
        <f t="shared" si="0"/>
        <v>*</v>
      </c>
      <c r="C19" s="179"/>
      <c r="D19" s="179"/>
      <c r="E19" s="180"/>
      <c r="F19" s="143">
        <v>1</v>
      </c>
      <c r="G19" s="133">
        <v>97</v>
      </c>
      <c r="H19" s="145">
        <v>4</v>
      </c>
      <c r="I19" s="191" t="str">
        <f t="shared" si="1"/>
        <v>*</v>
      </c>
      <c r="J19" s="186"/>
      <c r="K19" s="186"/>
      <c r="L19" s="186"/>
      <c r="M19" s="137">
        <f t="shared" si="3"/>
        <v>10</v>
      </c>
      <c r="P19" s="135">
        <v>70</v>
      </c>
      <c r="Q19" s="5" t="s">
        <v>219</v>
      </c>
      <c r="R19" s="4"/>
      <c r="S19" s="135">
        <v>70</v>
      </c>
      <c r="T19" s="8" t="s">
        <v>220</v>
      </c>
    </row>
    <row r="20" spans="1:20" ht="13.5">
      <c r="A20" s="139">
        <f t="shared" si="2"/>
        <v>2</v>
      </c>
      <c r="B20" s="179" t="str">
        <f t="shared" si="0"/>
        <v>*</v>
      </c>
      <c r="C20" s="179"/>
      <c r="D20" s="179"/>
      <c r="E20" s="180"/>
      <c r="F20" s="143">
        <v>1</v>
      </c>
      <c r="G20" s="133">
        <v>96</v>
      </c>
      <c r="H20" s="145">
        <v>6</v>
      </c>
      <c r="I20" s="191" t="str">
        <f t="shared" si="1"/>
        <v>*</v>
      </c>
      <c r="J20" s="186"/>
      <c r="K20" s="186"/>
      <c r="L20" s="186"/>
      <c r="M20" s="137">
        <f t="shared" si="3"/>
        <v>16</v>
      </c>
      <c r="P20" s="135">
        <v>80</v>
      </c>
      <c r="Q20" s="5" t="s">
        <v>221</v>
      </c>
      <c r="R20" s="4"/>
      <c r="S20" s="135">
        <v>80</v>
      </c>
      <c r="T20" s="8" t="s">
        <v>221</v>
      </c>
    </row>
    <row r="21" spans="1:20" ht="13.5">
      <c r="A21" s="138">
        <f t="shared" si="2"/>
        <v>8</v>
      </c>
      <c r="B21" s="181" t="str">
        <f t="shared" si="0"/>
        <v>*</v>
      </c>
      <c r="C21" s="181"/>
      <c r="D21" s="181"/>
      <c r="E21" s="182"/>
      <c r="F21" s="144">
        <v>6</v>
      </c>
      <c r="G21" s="136">
        <v>95</v>
      </c>
      <c r="H21" s="146">
        <v>5</v>
      </c>
      <c r="I21" s="187" t="str">
        <f t="shared" si="1"/>
        <v>*</v>
      </c>
      <c r="J21" s="188"/>
      <c r="K21" s="188"/>
      <c r="L21" s="188"/>
      <c r="M21" s="138">
        <f t="shared" si="3"/>
        <v>21</v>
      </c>
      <c r="P21" s="135">
        <v>90</v>
      </c>
      <c r="Q21" s="5" t="s">
        <v>222</v>
      </c>
      <c r="R21" s="4"/>
      <c r="S21" s="135">
        <v>90</v>
      </c>
      <c r="T21" s="8" t="s">
        <v>223</v>
      </c>
    </row>
    <row r="22" spans="1:20" ht="13.5">
      <c r="A22" s="139">
        <f t="shared" si="2"/>
        <v>18</v>
      </c>
      <c r="B22" s="179" t="str">
        <f t="shared" si="0"/>
        <v>**</v>
      </c>
      <c r="C22" s="179"/>
      <c r="D22" s="179"/>
      <c r="E22" s="180"/>
      <c r="F22" s="143">
        <v>10</v>
      </c>
      <c r="G22" s="133">
        <v>94</v>
      </c>
      <c r="H22" s="145">
        <v>11</v>
      </c>
      <c r="I22" s="189" t="str">
        <f t="shared" si="1"/>
        <v>**</v>
      </c>
      <c r="J22" s="190"/>
      <c r="K22" s="190"/>
      <c r="L22" s="190"/>
      <c r="M22" s="140">
        <f t="shared" si="3"/>
        <v>32</v>
      </c>
      <c r="P22" s="135">
        <v>100</v>
      </c>
      <c r="Q22" s="5" t="s">
        <v>224</v>
      </c>
      <c r="R22" s="4"/>
      <c r="S22" s="135">
        <v>100</v>
      </c>
      <c r="T22" s="8" t="s">
        <v>225</v>
      </c>
    </row>
    <row r="23" spans="1:20" ht="13.5">
      <c r="A23" s="139">
        <f t="shared" si="2"/>
        <v>23</v>
      </c>
      <c r="B23" s="179" t="str">
        <f t="shared" si="0"/>
        <v>*</v>
      </c>
      <c r="C23" s="179"/>
      <c r="D23" s="179"/>
      <c r="E23" s="180"/>
      <c r="F23" s="143">
        <v>5</v>
      </c>
      <c r="G23" s="133">
        <v>93</v>
      </c>
      <c r="H23" s="145">
        <v>18</v>
      </c>
      <c r="I23" s="191" t="str">
        <f t="shared" si="1"/>
        <v>**</v>
      </c>
      <c r="J23" s="186"/>
      <c r="K23" s="186"/>
      <c r="L23" s="186"/>
      <c r="M23" s="137">
        <f t="shared" si="3"/>
        <v>50</v>
      </c>
      <c r="P23" s="135">
        <v>110</v>
      </c>
      <c r="Q23" s="5" t="s">
        <v>226</v>
      </c>
      <c r="R23" s="4"/>
      <c r="S23" s="135">
        <v>110</v>
      </c>
      <c r="T23" s="8" t="s">
        <v>227</v>
      </c>
    </row>
    <row r="24" spans="1:20" ht="13.5">
      <c r="A24" s="139">
        <f t="shared" si="2"/>
        <v>29</v>
      </c>
      <c r="B24" s="179" t="str">
        <f t="shared" si="0"/>
        <v>*</v>
      </c>
      <c r="C24" s="179"/>
      <c r="D24" s="179"/>
      <c r="E24" s="180"/>
      <c r="F24" s="143">
        <v>6</v>
      </c>
      <c r="G24" s="133">
        <v>92</v>
      </c>
      <c r="H24" s="145">
        <v>23</v>
      </c>
      <c r="I24" s="191" t="str">
        <f t="shared" si="1"/>
        <v>***</v>
      </c>
      <c r="J24" s="186"/>
      <c r="K24" s="186"/>
      <c r="L24" s="186"/>
      <c r="M24" s="137">
        <f t="shared" si="3"/>
        <v>73</v>
      </c>
      <c r="P24" s="135">
        <v>120</v>
      </c>
      <c r="Q24" s="5" t="s">
        <v>228</v>
      </c>
      <c r="R24" s="4"/>
      <c r="S24" s="135">
        <v>120</v>
      </c>
      <c r="T24" s="8" t="s">
        <v>229</v>
      </c>
    </row>
    <row r="25" spans="1:20" ht="13.5">
      <c r="A25" s="139">
        <f t="shared" si="2"/>
        <v>37</v>
      </c>
      <c r="B25" s="179" t="str">
        <f t="shared" si="0"/>
        <v>*</v>
      </c>
      <c r="C25" s="179"/>
      <c r="D25" s="179"/>
      <c r="E25" s="180"/>
      <c r="F25" s="143">
        <v>8</v>
      </c>
      <c r="G25" s="133">
        <v>91</v>
      </c>
      <c r="H25" s="145">
        <v>31</v>
      </c>
      <c r="I25" s="191" t="str">
        <f t="shared" si="1"/>
        <v>****</v>
      </c>
      <c r="J25" s="186"/>
      <c r="K25" s="186"/>
      <c r="L25" s="186"/>
      <c r="M25" s="137">
        <f t="shared" si="3"/>
        <v>104</v>
      </c>
      <c r="P25" s="135">
        <v>130</v>
      </c>
      <c r="Q25" s="5" t="s">
        <v>230</v>
      </c>
      <c r="R25" s="4"/>
      <c r="S25" s="135">
        <v>130</v>
      </c>
      <c r="T25" s="8" t="s">
        <v>230</v>
      </c>
    </row>
    <row r="26" spans="1:20" ht="13.5">
      <c r="A26" s="138">
        <f t="shared" si="2"/>
        <v>47</v>
      </c>
      <c r="B26" s="181" t="str">
        <f t="shared" si="0"/>
        <v>**</v>
      </c>
      <c r="C26" s="181"/>
      <c r="D26" s="181"/>
      <c r="E26" s="182"/>
      <c r="F26" s="144">
        <v>10</v>
      </c>
      <c r="G26" s="136">
        <v>90</v>
      </c>
      <c r="H26" s="146">
        <v>34</v>
      </c>
      <c r="I26" s="187" t="str">
        <f t="shared" si="1"/>
        <v>****</v>
      </c>
      <c r="J26" s="188"/>
      <c r="K26" s="188"/>
      <c r="L26" s="188"/>
      <c r="M26" s="138">
        <f t="shared" si="3"/>
        <v>138</v>
      </c>
      <c r="P26" s="135">
        <v>140</v>
      </c>
      <c r="Q26" s="5" t="s">
        <v>231</v>
      </c>
      <c r="R26" s="4"/>
      <c r="S26" s="135">
        <v>140</v>
      </c>
      <c r="T26" s="8" t="s">
        <v>232</v>
      </c>
    </row>
    <row r="27" spans="1:20" ht="13.5">
      <c r="A27" s="139">
        <f t="shared" si="2"/>
        <v>65</v>
      </c>
      <c r="B27" s="179" t="str">
        <f t="shared" si="0"/>
        <v>**</v>
      </c>
      <c r="C27" s="179"/>
      <c r="D27" s="179"/>
      <c r="E27" s="180"/>
      <c r="F27" s="143">
        <v>18</v>
      </c>
      <c r="G27" s="133">
        <v>89</v>
      </c>
      <c r="H27" s="145">
        <v>43</v>
      </c>
      <c r="I27" s="189" t="str">
        <f t="shared" si="1"/>
        <v>****※</v>
      </c>
      <c r="J27" s="190"/>
      <c r="K27" s="190"/>
      <c r="L27" s="190"/>
      <c r="M27" s="140">
        <f t="shared" si="3"/>
        <v>181</v>
      </c>
      <c r="P27" s="135">
        <v>150</v>
      </c>
      <c r="Q27" s="5" t="s">
        <v>233</v>
      </c>
      <c r="R27" s="4"/>
      <c r="S27" s="135">
        <v>150</v>
      </c>
      <c r="T27" s="8" t="s">
        <v>234</v>
      </c>
    </row>
    <row r="28" spans="1:20" ht="13.5">
      <c r="A28" s="139">
        <f t="shared" si="2"/>
        <v>81</v>
      </c>
      <c r="B28" s="179" t="str">
        <f t="shared" si="0"/>
        <v>**</v>
      </c>
      <c r="C28" s="179"/>
      <c r="D28" s="179"/>
      <c r="E28" s="180"/>
      <c r="F28" s="143">
        <v>16</v>
      </c>
      <c r="G28" s="133">
        <v>88</v>
      </c>
      <c r="H28" s="145">
        <v>47</v>
      </c>
      <c r="I28" s="191" t="str">
        <f t="shared" si="1"/>
        <v>****※</v>
      </c>
      <c r="J28" s="186"/>
      <c r="K28" s="186"/>
      <c r="L28" s="186"/>
      <c r="M28" s="137">
        <f t="shared" si="3"/>
        <v>228</v>
      </c>
      <c r="P28" s="135">
        <v>160</v>
      </c>
      <c r="Q28" s="5" t="s">
        <v>235</v>
      </c>
      <c r="R28" s="4"/>
      <c r="S28" s="135">
        <v>160</v>
      </c>
      <c r="T28" s="8" t="s">
        <v>236</v>
      </c>
    </row>
    <row r="29" spans="1:20" ht="13.5">
      <c r="A29" s="139">
        <f t="shared" si="2"/>
        <v>110</v>
      </c>
      <c r="B29" s="179" t="str">
        <f t="shared" si="0"/>
        <v>***</v>
      </c>
      <c r="C29" s="179"/>
      <c r="D29" s="179"/>
      <c r="E29" s="180"/>
      <c r="F29" s="143">
        <v>29</v>
      </c>
      <c r="G29" s="133">
        <v>87</v>
      </c>
      <c r="H29" s="145">
        <v>50</v>
      </c>
      <c r="I29" s="191" t="str">
        <f t="shared" si="1"/>
        <v>****※*</v>
      </c>
      <c r="J29" s="186"/>
      <c r="K29" s="186"/>
      <c r="L29" s="186"/>
      <c r="M29" s="137">
        <f t="shared" si="3"/>
        <v>278</v>
      </c>
      <c r="P29" s="135">
        <v>170</v>
      </c>
      <c r="Q29" s="5" t="s">
        <v>237</v>
      </c>
      <c r="R29" s="4"/>
      <c r="S29" s="135">
        <v>170</v>
      </c>
      <c r="T29" s="8" t="s">
        <v>238</v>
      </c>
    </row>
    <row r="30" spans="1:20" ht="13.5">
      <c r="A30" s="139">
        <f t="shared" si="2"/>
        <v>129</v>
      </c>
      <c r="B30" s="179" t="str">
        <f t="shared" si="0"/>
        <v>**</v>
      </c>
      <c r="C30" s="179"/>
      <c r="D30" s="179"/>
      <c r="E30" s="180"/>
      <c r="F30" s="143">
        <v>19</v>
      </c>
      <c r="G30" s="133">
        <v>86</v>
      </c>
      <c r="H30" s="145">
        <v>47</v>
      </c>
      <c r="I30" s="191" t="str">
        <f t="shared" si="1"/>
        <v>****※</v>
      </c>
      <c r="J30" s="186"/>
      <c r="K30" s="186"/>
      <c r="L30" s="186"/>
      <c r="M30" s="137">
        <f t="shared" si="3"/>
        <v>325</v>
      </c>
      <c r="P30" s="135">
        <v>180</v>
      </c>
      <c r="Q30" s="5" t="s">
        <v>239</v>
      </c>
      <c r="R30" s="4"/>
      <c r="S30" s="135">
        <v>180</v>
      </c>
      <c r="T30" s="8" t="s">
        <v>239</v>
      </c>
    </row>
    <row r="31" spans="1:20" ht="13.5">
      <c r="A31" s="138">
        <f t="shared" si="2"/>
        <v>162</v>
      </c>
      <c r="B31" s="181" t="str">
        <f t="shared" si="0"/>
        <v>****</v>
      </c>
      <c r="C31" s="181"/>
      <c r="D31" s="181"/>
      <c r="E31" s="182"/>
      <c r="F31" s="144">
        <v>33</v>
      </c>
      <c r="G31" s="136">
        <v>85</v>
      </c>
      <c r="H31" s="146">
        <v>39</v>
      </c>
      <c r="I31" s="187" t="str">
        <f t="shared" si="1"/>
        <v>****</v>
      </c>
      <c r="J31" s="188"/>
      <c r="K31" s="188"/>
      <c r="L31" s="188"/>
      <c r="M31" s="138">
        <f t="shared" si="3"/>
        <v>364</v>
      </c>
      <c r="P31" s="135">
        <v>190</v>
      </c>
      <c r="Q31" s="5" t="s">
        <v>240</v>
      </c>
      <c r="R31" s="4"/>
      <c r="S31" s="135">
        <v>190</v>
      </c>
      <c r="T31" s="8" t="s">
        <v>241</v>
      </c>
    </row>
    <row r="32" spans="1:20" ht="13.5">
      <c r="A32" s="139">
        <f t="shared" si="2"/>
        <v>194</v>
      </c>
      <c r="B32" s="179" t="str">
        <f t="shared" si="0"/>
        <v>****</v>
      </c>
      <c r="C32" s="179"/>
      <c r="D32" s="179"/>
      <c r="E32" s="180"/>
      <c r="F32" s="143">
        <v>32</v>
      </c>
      <c r="G32" s="133">
        <v>84</v>
      </c>
      <c r="H32" s="145">
        <v>66</v>
      </c>
      <c r="I32" s="189" t="str">
        <f t="shared" si="1"/>
        <v>****※**</v>
      </c>
      <c r="J32" s="190"/>
      <c r="K32" s="190"/>
      <c r="L32" s="190"/>
      <c r="M32" s="140">
        <f t="shared" si="3"/>
        <v>430</v>
      </c>
      <c r="P32" s="135">
        <v>200</v>
      </c>
      <c r="Q32" s="5" t="s">
        <v>242</v>
      </c>
      <c r="R32" s="4"/>
      <c r="S32" s="135">
        <v>200</v>
      </c>
      <c r="T32" s="8" t="s">
        <v>243</v>
      </c>
    </row>
    <row r="33" spans="1:20" ht="13.5">
      <c r="A33" s="139">
        <f t="shared" si="2"/>
        <v>212</v>
      </c>
      <c r="B33" s="179" t="str">
        <f t="shared" si="0"/>
        <v>**</v>
      </c>
      <c r="C33" s="179"/>
      <c r="D33" s="179"/>
      <c r="E33" s="180"/>
      <c r="F33" s="143">
        <v>18</v>
      </c>
      <c r="G33" s="133">
        <v>83</v>
      </c>
      <c r="H33" s="145">
        <v>84</v>
      </c>
      <c r="I33" s="191" t="str">
        <f t="shared" si="1"/>
        <v>****※****</v>
      </c>
      <c r="J33" s="186"/>
      <c r="K33" s="186"/>
      <c r="L33" s="186"/>
      <c r="M33" s="137">
        <f t="shared" si="3"/>
        <v>514</v>
      </c>
      <c r="P33" s="135">
        <v>210</v>
      </c>
      <c r="Q33" s="5" t="s">
        <v>244</v>
      </c>
      <c r="R33" s="4"/>
      <c r="S33" s="135">
        <v>210</v>
      </c>
      <c r="T33" s="8" t="s">
        <v>245</v>
      </c>
    </row>
    <row r="34" spans="1:20" ht="13.5">
      <c r="A34" s="139">
        <f t="shared" si="2"/>
        <v>256</v>
      </c>
      <c r="B34" s="179" t="str">
        <f t="shared" si="0"/>
        <v>※****</v>
      </c>
      <c r="C34" s="179"/>
      <c r="D34" s="179"/>
      <c r="E34" s="180"/>
      <c r="F34" s="143">
        <v>44</v>
      </c>
      <c r="G34" s="133">
        <v>82</v>
      </c>
      <c r="H34" s="145">
        <v>88</v>
      </c>
      <c r="I34" s="191" t="str">
        <f t="shared" si="1"/>
        <v>****※****</v>
      </c>
      <c r="J34" s="186"/>
      <c r="K34" s="186"/>
      <c r="L34" s="186"/>
      <c r="M34" s="137">
        <f t="shared" si="3"/>
        <v>602</v>
      </c>
      <c r="P34" s="135">
        <v>220</v>
      </c>
      <c r="Q34" s="5" t="s">
        <v>246</v>
      </c>
      <c r="R34" s="4"/>
      <c r="S34" s="135">
        <v>220</v>
      </c>
      <c r="T34" s="8" t="s">
        <v>247</v>
      </c>
    </row>
    <row r="35" spans="1:20" ht="13.5">
      <c r="A35" s="139">
        <f t="shared" si="2"/>
        <v>302</v>
      </c>
      <c r="B35" s="179" t="str">
        <f t="shared" si="0"/>
        <v>※****</v>
      </c>
      <c r="C35" s="179"/>
      <c r="D35" s="179"/>
      <c r="E35" s="180"/>
      <c r="F35" s="143">
        <v>46</v>
      </c>
      <c r="G35" s="133">
        <v>81</v>
      </c>
      <c r="H35" s="145">
        <v>86</v>
      </c>
      <c r="I35" s="191" t="str">
        <f t="shared" si="1"/>
        <v>****※****</v>
      </c>
      <c r="J35" s="186"/>
      <c r="K35" s="186"/>
      <c r="L35" s="186"/>
      <c r="M35" s="137">
        <f t="shared" si="3"/>
        <v>688</v>
      </c>
      <c r="P35" s="135">
        <v>230</v>
      </c>
      <c r="Q35" s="5" t="s">
        <v>248</v>
      </c>
      <c r="R35" s="4"/>
      <c r="S35" s="135">
        <v>230</v>
      </c>
      <c r="T35" s="8" t="s">
        <v>248</v>
      </c>
    </row>
    <row r="36" spans="1:20" ht="13.5">
      <c r="A36" s="138">
        <f t="shared" si="2"/>
        <v>352</v>
      </c>
      <c r="B36" s="181" t="str">
        <f t="shared" si="0"/>
        <v>*※****</v>
      </c>
      <c r="C36" s="181"/>
      <c r="D36" s="181"/>
      <c r="E36" s="182"/>
      <c r="F36" s="144">
        <v>50</v>
      </c>
      <c r="G36" s="136">
        <v>80</v>
      </c>
      <c r="H36" s="146">
        <v>89</v>
      </c>
      <c r="I36" s="187" t="str">
        <f t="shared" si="1"/>
        <v>****※****</v>
      </c>
      <c r="J36" s="188"/>
      <c r="K36" s="188"/>
      <c r="L36" s="188"/>
      <c r="M36" s="138">
        <f t="shared" si="3"/>
        <v>777</v>
      </c>
      <c r="P36" s="135">
        <v>240</v>
      </c>
      <c r="Q36" s="5" t="s">
        <v>249</v>
      </c>
      <c r="R36" s="4"/>
      <c r="S36" s="135">
        <v>240</v>
      </c>
      <c r="T36" s="8" t="s">
        <v>250</v>
      </c>
    </row>
    <row r="37" spans="1:20" ht="13.5">
      <c r="A37" s="139">
        <f t="shared" si="2"/>
        <v>409</v>
      </c>
      <c r="B37" s="179" t="str">
        <f t="shared" si="0"/>
        <v>*※****</v>
      </c>
      <c r="C37" s="179"/>
      <c r="D37" s="179"/>
      <c r="E37" s="180"/>
      <c r="F37" s="143">
        <v>57</v>
      </c>
      <c r="G37" s="133">
        <v>79</v>
      </c>
      <c r="H37" s="145">
        <v>92</v>
      </c>
      <c r="I37" s="189" t="str">
        <f t="shared" si="1"/>
        <v>****※****※</v>
      </c>
      <c r="J37" s="190"/>
      <c r="K37" s="190"/>
      <c r="L37" s="190"/>
      <c r="M37" s="140">
        <f t="shared" si="3"/>
        <v>869</v>
      </c>
      <c r="P37" s="135">
        <v>250</v>
      </c>
      <c r="Q37" s="5" t="s">
        <v>251</v>
      </c>
      <c r="R37" s="4"/>
      <c r="S37" s="135">
        <v>250</v>
      </c>
      <c r="T37" s="8" t="s">
        <v>252</v>
      </c>
    </row>
    <row r="38" spans="1:20" ht="13.5">
      <c r="A38" s="139">
        <f t="shared" si="2"/>
        <v>477</v>
      </c>
      <c r="B38" s="179" t="str">
        <f t="shared" si="0"/>
        <v>**※****</v>
      </c>
      <c r="C38" s="179"/>
      <c r="D38" s="179"/>
      <c r="E38" s="180"/>
      <c r="F38" s="143">
        <v>68</v>
      </c>
      <c r="G38" s="133">
        <v>78</v>
      </c>
      <c r="H38" s="145">
        <v>81</v>
      </c>
      <c r="I38" s="191" t="str">
        <f t="shared" si="1"/>
        <v>****※****</v>
      </c>
      <c r="J38" s="186"/>
      <c r="K38" s="186"/>
      <c r="L38" s="186"/>
      <c r="M38" s="137">
        <f t="shared" si="3"/>
        <v>950</v>
      </c>
      <c r="P38" s="135">
        <v>260</v>
      </c>
      <c r="Q38" s="5" t="s">
        <v>253</v>
      </c>
      <c r="R38" s="4"/>
      <c r="S38" s="135">
        <v>260</v>
      </c>
      <c r="T38" s="8" t="s">
        <v>254</v>
      </c>
    </row>
    <row r="39" spans="1:20" ht="13.5">
      <c r="A39" s="139">
        <f t="shared" si="2"/>
        <v>564</v>
      </c>
      <c r="B39" s="179" t="str">
        <f t="shared" si="0"/>
        <v>****※****</v>
      </c>
      <c r="C39" s="179"/>
      <c r="D39" s="179"/>
      <c r="E39" s="180"/>
      <c r="F39" s="143">
        <v>87</v>
      </c>
      <c r="G39" s="133">
        <v>77</v>
      </c>
      <c r="H39" s="145">
        <v>128</v>
      </c>
      <c r="I39" s="191" t="str">
        <f t="shared" si="1"/>
        <v>****※****※***</v>
      </c>
      <c r="J39" s="186"/>
      <c r="K39" s="186"/>
      <c r="L39" s="186"/>
      <c r="M39" s="137">
        <f t="shared" si="3"/>
        <v>1078</v>
      </c>
      <c r="P39" s="135">
        <v>270</v>
      </c>
      <c r="Q39" s="5" t="s">
        <v>255</v>
      </c>
      <c r="R39" s="4"/>
      <c r="S39" s="135">
        <v>270</v>
      </c>
      <c r="T39" s="8" t="s">
        <v>256</v>
      </c>
    </row>
    <row r="40" spans="1:20" ht="13.5">
      <c r="A40" s="139">
        <f t="shared" si="2"/>
        <v>653</v>
      </c>
      <c r="B40" s="179" t="str">
        <f t="shared" si="0"/>
        <v>****※****</v>
      </c>
      <c r="C40" s="179"/>
      <c r="D40" s="179"/>
      <c r="E40" s="180"/>
      <c r="F40" s="143">
        <v>89</v>
      </c>
      <c r="G40" s="133">
        <v>76</v>
      </c>
      <c r="H40" s="145">
        <v>119</v>
      </c>
      <c r="I40" s="191" t="str">
        <f t="shared" si="1"/>
        <v>****※****※**</v>
      </c>
      <c r="J40" s="186"/>
      <c r="K40" s="186"/>
      <c r="L40" s="186"/>
      <c r="M40" s="137">
        <f t="shared" si="3"/>
        <v>1197</v>
      </c>
      <c r="P40" s="135">
        <v>280</v>
      </c>
      <c r="Q40" s="5" t="s">
        <v>257</v>
      </c>
      <c r="R40" s="4"/>
      <c r="S40" s="135">
        <v>280</v>
      </c>
      <c r="T40" s="8" t="s">
        <v>257</v>
      </c>
    </row>
    <row r="41" spans="1:20" ht="13.5">
      <c r="A41" s="138">
        <f t="shared" si="2"/>
        <v>760</v>
      </c>
      <c r="B41" s="181" t="str">
        <f t="shared" si="0"/>
        <v>*※****※****</v>
      </c>
      <c r="C41" s="181"/>
      <c r="D41" s="181"/>
      <c r="E41" s="182"/>
      <c r="F41" s="144">
        <v>107</v>
      </c>
      <c r="G41" s="136">
        <v>75</v>
      </c>
      <c r="H41" s="146">
        <v>120</v>
      </c>
      <c r="I41" s="187" t="str">
        <f t="shared" si="1"/>
        <v>****※****※***</v>
      </c>
      <c r="J41" s="188"/>
      <c r="K41" s="188"/>
      <c r="L41" s="188"/>
      <c r="M41" s="138">
        <f t="shared" si="3"/>
        <v>1317</v>
      </c>
      <c r="P41" s="135">
        <v>290</v>
      </c>
      <c r="Q41" s="5" t="s">
        <v>258</v>
      </c>
      <c r="R41" s="4"/>
      <c r="S41" s="135">
        <v>290</v>
      </c>
      <c r="T41" s="8" t="s">
        <v>259</v>
      </c>
    </row>
    <row r="42" spans="1:20" ht="13.5">
      <c r="A42" s="139">
        <f t="shared" si="2"/>
        <v>875</v>
      </c>
      <c r="B42" s="179" t="str">
        <f t="shared" si="0"/>
        <v>**※****※****</v>
      </c>
      <c r="C42" s="179"/>
      <c r="D42" s="179"/>
      <c r="E42" s="180"/>
      <c r="F42" s="143">
        <v>115</v>
      </c>
      <c r="G42" s="133">
        <v>74</v>
      </c>
      <c r="H42" s="145">
        <v>142</v>
      </c>
      <c r="I42" s="189" t="str">
        <f t="shared" si="1"/>
        <v>****※****※****※</v>
      </c>
      <c r="J42" s="190"/>
      <c r="K42" s="190"/>
      <c r="L42" s="190"/>
      <c r="M42" s="140">
        <f t="shared" si="3"/>
        <v>1459</v>
      </c>
      <c r="P42" s="135">
        <v>300</v>
      </c>
      <c r="Q42" s="5" t="s">
        <v>260</v>
      </c>
      <c r="R42" s="4"/>
      <c r="S42" s="135">
        <v>300</v>
      </c>
      <c r="T42" s="8" t="s">
        <v>261</v>
      </c>
    </row>
    <row r="43" spans="1:20" ht="13.5">
      <c r="A43" s="139">
        <f t="shared" si="2"/>
        <v>1000</v>
      </c>
      <c r="B43" s="179" t="str">
        <f t="shared" si="0"/>
        <v>***※****※****</v>
      </c>
      <c r="C43" s="179"/>
      <c r="D43" s="179"/>
      <c r="E43" s="180"/>
      <c r="F43" s="143">
        <v>125</v>
      </c>
      <c r="G43" s="133">
        <v>73</v>
      </c>
      <c r="H43" s="145">
        <v>121</v>
      </c>
      <c r="I43" s="191" t="str">
        <f t="shared" si="1"/>
        <v>****※****※***</v>
      </c>
      <c r="J43" s="186"/>
      <c r="K43" s="186"/>
      <c r="L43" s="186"/>
      <c r="M43" s="137">
        <f t="shared" si="3"/>
        <v>1580</v>
      </c>
      <c r="P43" s="135">
        <v>310</v>
      </c>
      <c r="Q43" s="5" t="s">
        <v>262</v>
      </c>
      <c r="R43" s="4"/>
      <c r="S43" s="135">
        <v>310</v>
      </c>
      <c r="T43" s="8" t="s">
        <v>263</v>
      </c>
    </row>
    <row r="44" spans="1:20" ht="13.5">
      <c r="A44" s="139">
        <f t="shared" si="2"/>
        <v>1108</v>
      </c>
      <c r="B44" s="179" t="str">
        <f aca="true" t="shared" si="4" ref="B44:B75">IF(F44=0,"",(LOOKUP(F44,男)))</f>
        <v>*※****※****</v>
      </c>
      <c r="C44" s="179"/>
      <c r="D44" s="179"/>
      <c r="E44" s="180"/>
      <c r="F44" s="143">
        <v>108</v>
      </c>
      <c r="G44" s="133">
        <v>72</v>
      </c>
      <c r="H44" s="145">
        <v>129</v>
      </c>
      <c r="I44" s="191" t="str">
        <f aca="true" t="shared" si="5" ref="I44:I75">IF(H44=0,"",(LOOKUP(H44,女)))</f>
        <v>****※****※***</v>
      </c>
      <c r="J44" s="186"/>
      <c r="K44" s="186"/>
      <c r="L44" s="186"/>
      <c r="M44" s="137">
        <f t="shared" si="3"/>
        <v>1709</v>
      </c>
      <c r="P44" s="135">
        <v>320</v>
      </c>
      <c r="Q44" s="5" t="s">
        <v>264</v>
      </c>
      <c r="R44" s="4"/>
      <c r="S44" s="135">
        <v>320</v>
      </c>
      <c r="T44" s="8" t="s">
        <v>265</v>
      </c>
    </row>
    <row r="45" spans="1:20" ht="13.5">
      <c r="A45" s="139">
        <f aca="true" t="shared" si="6" ref="A45:A76">A44+F45</f>
        <v>1224</v>
      </c>
      <c r="B45" s="179" t="str">
        <f t="shared" si="4"/>
        <v>**※****※****</v>
      </c>
      <c r="C45" s="179"/>
      <c r="D45" s="179"/>
      <c r="E45" s="180"/>
      <c r="F45" s="143">
        <v>116</v>
      </c>
      <c r="G45" s="133">
        <v>71</v>
      </c>
      <c r="H45" s="145">
        <v>134</v>
      </c>
      <c r="I45" s="191" t="str">
        <f t="shared" si="5"/>
        <v>****※****※****</v>
      </c>
      <c r="J45" s="186"/>
      <c r="K45" s="186"/>
      <c r="L45" s="186"/>
      <c r="M45" s="137">
        <f aca="true" t="shared" si="7" ref="M45:M76">M44+H45</f>
        <v>1843</v>
      </c>
      <c r="P45" s="135">
        <v>330</v>
      </c>
      <c r="Q45" s="5" t="s">
        <v>266</v>
      </c>
      <c r="R45" s="4"/>
      <c r="S45" s="135">
        <v>330</v>
      </c>
      <c r="T45" s="8" t="s">
        <v>266</v>
      </c>
    </row>
    <row r="46" spans="1:20" ht="13.5">
      <c r="A46" s="138">
        <f t="shared" si="6"/>
        <v>1348</v>
      </c>
      <c r="B46" s="181" t="str">
        <f t="shared" si="4"/>
        <v>***※****※****</v>
      </c>
      <c r="C46" s="181"/>
      <c r="D46" s="181"/>
      <c r="E46" s="182"/>
      <c r="F46" s="144">
        <v>124</v>
      </c>
      <c r="G46" s="136">
        <v>70</v>
      </c>
      <c r="H46" s="146">
        <v>146</v>
      </c>
      <c r="I46" s="187" t="str">
        <f t="shared" si="5"/>
        <v>****※****※****※</v>
      </c>
      <c r="J46" s="188"/>
      <c r="K46" s="188"/>
      <c r="L46" s="188"/>
      <c r="M46" s="138">
        <f t="shared" si="7"/>
        <v>1989</v>
      </c>
      <c r="P46" s="135">
        <v>340</v>
      </c>
      <c r="Q46" s="5" t="s">
        <v>267</v>
      </c>
      <c r="R46" s="4"/>
      <c r="S46" s="135">
        <v>340</v>
      </c>
      <c r="T46" s="8" t="s">
        <v>268</v>
      </c>
    </row>
    <row r="47" spans="1:20" ht="13.5">
      <c r="A47" s="139">
        <f t="shared" si="6"/>
        <v>1461</v>
      </c>
      <c r="B47" s="179" t="str">
        <f t="shared" si="4"/>
        <v>**※****※****</v>
      </c>
      <c r="C47" s="179"/>
      <c r="D47" s="179"/>
      <c r="E47" s="180"/>
      <c r="F47" s="143">
        <v>113</v>
      </c>
      <c r="G47" s="133">
        <v>69</v>
      </c>
      <c r="H47" s="145">
        <v>161</v>
      </c>
      <c r="I47" s="189" t="str">
        <f t="shared" si="5"/>
        <v>****※****※****※**</v>
      </c>
      <c r="J47" s="190"/>
      <c r="K47" s="190"/>
      <c r="L47" s="190"/>
      <c r="M47" s="140">
        <f t="shared" si="7"/>
        <v>2150</v>
      </c>
      <c r="P47" s="135">
        <v>350</v>
      </c>
      <c r="Q47" s="5" t="s">
        <v>269</v>
      </c>
      <c r="R47" s="4"/>
      <c r="S47" s="135">
        <v>350</v>
      </c>
      <c r="T47" s="8" t="s">
        <v>270</v>
      </c>
    </row>
    <row r="48" spans="1:20" ht="13.5">
      <c r="A48" s="139">
        <f t="shared" si="6"/>
        <v>1592</v>
      </c>
      <c r="B48" s="179" t="str">
        <f t="shared" si="4"/>
        <v>****※****※****</v>
      </c>
      <c r="C48" s="179"/>
      <c r="D48" s="179"/>
      <c r="E48" s="180"/>
      <c r="F48" s="143">
        <v>131</v>
      </c>
      <c r="G48" s="133">
        <v>68</v>
      </c>
      <c r="H48" s="145">
        <v>145</v>
      </c>
      <c r="I48" s="191" t="str">
        <f t="shared" si="5"/>
        <v>****※****※****※</v>
      </c>
      <c r="J48" s="186"/>
      <c r="K48" s="186"/>
      <c r="L48" s="186"/>
      <c r="M48" s="137">
        <f t="shared" si="7"/>
        <v>2295</v>
      </c>
      <c r="P48" s="135">
        <v>360</v>
      </c>
      <c r="Q48" s="5" t="s">
        <v>271</v>
      </c>
      <c r="R48" s="4"/>
      <c r="S48" s="135">
        <v>360</v>
      </c>
      <c r="T48" s="8" t="s">
        <v>272</v>
      </c>
    </row>
    <row r="49" spans="1:20" ht="13.5">
      <c r="A49" s="139">
        <f t="shared" si="6"/>
        <v>1759</v>
      </c>
      <c r="B49" s="179" t="str">
        <f t="shared" si="4"/>
        <v>**※****※****※****</v>
      </c>
      <c r="C49" s="179"/>
      <c r="D49" s="179"/>
      <c r="E49" s="180"/>
      <c r="F49" s="143">
        <v>167</v>
      </c>
      <c r="G49" s="133">
        <v>67</v>
      </c>
      <c r="H49" s="145">
        <v>167</v>
      </c>
      <c r="I49" s="191" t="str">
        <f t="shared" si="5"/>
        <v>****※****※****※**</v>
      </c>
      <c r="J49" s="186"/>
      <c r="K49" s="186"/>
      <c r="L49" s="186"/>
      <c r="M49" s="137">
        <f t="shared" si="7"/>
        <v>2462</v>
      </c>
      <c r="P49" s="135">
        <v>370</v>
      </c>
      <c r="Q49" s="5" t="s">
        <v>273</v>
      </c>
      <c r="R49" s="4"/>
      <c r="S49" s="135">
        <v>370</v>
      </c>
      <c r="T49" s="8" t="s">
        <v>274</v>
      </c>
    </row>
    <row r="50" spans="1:20" ht="13.5">
      <c r="A50" s="139">
        <f t="shared" si="6"/>
        <v>1904</v>
      </c>
      <c r="B50" s="179" t="str">
        <f t="shared" si="4"/>
        <v>※****※****※****</v>
      </c>
      <c r="C50" s="179"/>
      <c r="D50" s="179"/>
      <c r="E50" s="180"/>
      <c r="F50" s="143">
        <v>145</v>
      </c>
      <c r="G50" s="133">
        <v>66</v>
      </c>
      <c r="H50" s="145">
        <v>156</v>
      </c>
      <c r="I50" s="191" t="str">
        <f t="shared" si="5"/>
        <v>****※****※****※*</v>
      </c>
      <c r="J50" s="186"/>
      <c r="K50" s="186"/>
      <c r="L50" s="186"/>
      <c r="M50" s="137">
        <f t="shared" si="7"/>
        <v>2618</v>
      </c>
      <c r="P50" s="135">
        <v>380</v>
      </c>
      <c r="Q50" s="5" t="s">
        <v>275</v>
      </c>
      <c r="R50" s="4"/>
      <c r="S50" s="135">
        <v>380</v>
      </c>
      <c r="T50" s="8" t="s">
        <v>275</v>
      </c>
    </row>
    <row r="51" spans="1:20" ht="14.25" thickBot="1">
      <c r="A51" s="138">
        <f t="shared" si="6"/>
        <v>2029</v>
      </c>
      <c r="B51" s="181" t="str">
        <f t="shared" si="4"/>
        <v>***※****※****</v>
      </c>
      <c r="C51" s="181"/>
      <c r="D51" s="181"/>
      <c r="E51" s="182"/>
      <c r="F51" s="144">
        <v>125</v>
      </c>
      <c r="G51" s="136">
        <v>65</v>
      </c>
      <c r="H51" s="146">
        <v>159</v>
      </c>
      <c r="I51" s="187" t="str">
        <f t="shared" si="5"/>
        <v>****※****※****※*</v>
      </c>
      <c r="J51" s="188"/>
      <c r="K51" s="188"/>
      <c r="L51" s="188"/>
      <c r="M51" s="138">
        <f t="shared" si="7"/>
        <v>2777</v>
      </c>
      <c r="P51" s="54">
        <v>390</v>
      </c>
      <c r="Q51" s="6" t="s">
        <v>276</v>
      </c>
      <c r="R51" s="4"/>
      <c r="S51" s="54">
        <v>390</v>
      </c>
      <c r="T51" s="9" t="s">
        <v>277</v>
      </c>
    </row>
    <row r="52" spans="1:20" ht="13.5">
      <c r="A52" s="139">
        <f t="shared" si="6"/>
        <v>2192</v>
      </c>
      <c r="B52" s="179" t="str">
        <f t="shared" si="4"/>
        <v>**※****※****※****</v>
      </c>
      <c r="C52" s="179"/>
      <c r="D52" s="179"/>
      <c r="E52" s="180"/>
      <c r="F52" s="143">
        <v>163</v>
      </c>
      <c r="G52" s="133">
        <v>64</v>
      </c>
      <c r="H52" s="145">
        <v>177</v>
      </c>
      <c r="I52" s="189" t="str">
        <f t="shared" si="5"/>
        <v>****※****※****※***</v>
      </c>
      <c r="J52" s="190"/>
      <c r="K52" s="190"/>
      <c r="L52" s="190"/>
      <c r="M52" s="140">
        <f t="shared" si="7"/>
        <v>2954</v>
      </c>
      <c r="R52" s="4"/>
      <c r="S52" s="4"/>
      <c r="T52" s="4"/>
    </row>
    <row r="53" spans="1:13" ht="13.5">
      <c r="A53" s="139">
        <f t="shared" si="6"/>
        <v>2411</v>
      </c>
      <c r="B53" s="179" t="str">
        <f t="shared" si="4"/>
        <v>**※****※****※****※****</v>
      </c>
      <c r="C53" s="179"/>
      <c r="D53" s="179"/>
      <c r="E53" s="180"/>
      <c r="F53" s="143">
        <v>219</v>
      </c>
      <c r="G53" s="133">
        <v>63</v>
      </c>
      <c r="H53" s="145">
        <v>164</v>
      </c>
      <c r="I53" s="191" t="str">
        <f t="shared" si="5"/>
        <v>****※****※****※**</v>
      </c>
      <c r="J53" s="186"/>
      <c r="K53" s="186"/>
      <c r="L53" s="186"/>
      <c r="M53" s="137">
        <f t="shared" si="7"/>
        <v>3118</v>
      </c>
    </row>
    <row r="54" spans="1:13" ht="13.5">
      <c r="A54" s="139">
        <f t="shared" si="6"/>
        <v>2605</v>
      </c>
      <c r="B54" s="179" t="str">
        <f t="shared" si="4"/>
        <v>※****※****※****※****</v>
      </c>
      <c r="C54" s="179"/>
      <c r="D54" s="179"/>
      <c r="E54" s="180"/>
      <c r="F54" s="143">
        <v>194</v>
      </c>
      <c r="G54" s="133">
        <v>62</v>
      </c>
      <c r="H54" s="145">
        <v>188</v>
      </c>
      <c r="I54" s="191" t="str">
        <f t="shared" si="5"/>
        <v>****※****※****※****</v>
      </c>
      <c r="J54" s="186"/>
      <c r="K54" s="186"/>
      <c r="L54" s="186"/>
      <c r="M54" s="137">
        <f t="shared" si="7"/>
        <v>3306</v>
      </c>
    </row>
    <row r="55" spans="1:13" ht="13.5">
      <c r="A55" s="139">
        <f t="shared" si="6"/>
        <v>2838</v>
      </c>
      <c r="B55" s="179" t="str">
        <f t="shared" si="4"/>
        <v>****※****※****※****※****</v>
      </c>
      <c r="C55" s="179"/>
      <c r="D55" s="179"/>
      <c r="E55" s="180"/>
      <c r="F55" s="143">
        <v>233</v>
      </c>
      <c r="G55" s="133">
        <v>61</v>
      </c>
      <c r="H55" s="145">
        <v>209</v>
      </c>
      <c r="I55" s="191" t="str">
        <f t="shared" si="5"/>
        <v>****※****※****※****※*</v>
      </c>
      <c r="J55" s="186"/>
      <c r="K55" s="186"/>
      <c r="L55" s="186"/>
      <c r="M55" s="137">
        <f t="shared" si="7"/>
        <v>3515</v>
      </c>
    </row>
    <row r="56" spans="1:13" ht="13.5">
      <c r="A56" s="138">
        <f t="shared" si="6"/>
        <v>3044</v>
      </c>
      <c r="B56" s="181" t="str">
        <f t="shared" si="4"/>
        <v>*※****※****※****※****</v>
      </c>
      <c r="C56" s="181"/>
      <c r="D56" s="181"/>
      <c r="E56" s="182"/>
      <c r="F56" s="144">
        <v>206</v>
      </c>
      <c r="G56" s="136">
        <v>60</v>
      </c>
      <c r="H56" s="146">
        <v>191</v>
      </c>
      <c r="I56" s="187" t="str">
        <f t="shared" si="5"/>
        <v>****※****※****※****※</v>
      </c>
      <c r="J56" s="188"/>
      <c r="K56" s="188"/>
      <c r="L56" s="188"/>
      <c r="M56" s="138">
        <f t="shared" si="7"/>
        <v>3706</v>
      </c>
    </row>
    <row r="57" spans="1:13" ht="13.5">
      <c r="A57" s="139">
        <f t="shared" si="6"/>
        <v>3274</v>
      </c>
      <c r="B57" s="179" t="str">
        <f t="shared" si="4"/>
        <v>****※****※****※****※****</v>
      </c>
      <c r="C57" s="179"/>
      <c r="D57" s="179"/>
      <c r="E57" s="180"/>
      <c r="F57" s="143">
        <v>230</v>
      </c>
      <c r="G57" s="133">
        <v>59</v>
      </c>
      <c r="H57" s="145">
        <v>227</v>
      </c>
      <c r="I57" s="189" t="str">
        <f t="shared" si="5"/>
        <v>****※****※****※****※***</v>
      </c>
      <c r="J57" s="190"/>
      <c r="K57" s="190"/>
      <c r="L57" s="190"/>
      <c r="M57" s="140">
        <f t="shared" si="7"/>
        <v>3933</v>
      </c>
    </row>
    <row r="58" spans="1:13" ht="13.5">
      <c r="A58" s="139">
        <f t="shared" si="6"/>
        <v>3470</v>
      </c>
      <c r="B58" s="179" t="str">
        <f t="shared" si="4"/>
        <v>※****※****※****※****</v>
      </c>
      <c r="C58" s="179"/>
      <c r="D58" s="179"/>
      <c r="E58" s="180"/>
      <c r="F58" s="143">
        <v>196</v>
      </c>
      <c r="G58" s="133">
        <v>58</v>
      </c>
      <c r="H58" s="145">
        <v>198</v>
      </c>
      <c r="I58" s="191" t="str">
        <f t="shared" si="5"/>
        <v>****※****※****※****※</v>
      </c>
      <c r="J58" s="186"/>
      <c r="K58" s="186"/>
      <c r="L58" s="186"/>
      <c r="M58" s="137">
        <f t="shared" si="7"/>
        <v>4131</v>
      </c>
    </row>
    <row r="59" spans="1:13" ht="13.5">
      <c r="A59" s="139">
        <f t="shared" si="6"/>
        <v>3681</v>
      </c>
      <c r="B59" s="179" t="str">
        <f t="shared" si="4"/>
        <v>**※****※****※****※****</v>
      </c>
      <c r="C59" s="179"/>
      <c r="D59" s="179"/>
      <c r="E59" s="180"/>
      <c r="F59" s="143">
        <v>211</v>
      </c>
      <c r="G59" s="133">
        <v>57</v>
      </c>
      <c r="H59" s="145">
        <v>152</v>
      </c>
      <c r="I59" s="191" t="str">
        <f t="shared" si="5"/>
        <v>****※****※****※*</v>
      </c>
      <c r="J59" s="186"/>
      <c r="K59" s="186"/>
      <c r="L59" s="186"/>
      <c r="M59" s="137">
        <f t="shared" si="7"/>
        <v>4283</v>
      </c>
    </row>
    <row r="60" spans="1:13" ht="13.5">
      <c r="A60" s="139">
        <f t="shared" si="6"/>
        <v>3985</v>
      </c>
      <c r="B60" s="179" t="str">
        <f t="shared" si="4"/>
        <v>*※****※****※****※****※****※****</v>
      </c>
      <c r="C60" s="179"/>
      <c r="D60" s="179"/>
      <c r="E60" s="180"/>
      <c r="F60" s="143">
        <v>304</v>
      </c>
      <c r="G60" s="133">
        <v>56</v>
      </c>
      <c r="H60" s="145">
        <v>273</v>
      </c>
      <c r="I60" s="191" t="str">
        <f t="shared" si="5"/>
        <v>****※****※****※****※****※***</v>
      </c>
      <c r="J60" s="186"/>
      <c r="K60" s="186"/>
      <c r="L60" s="186"/>
      <c r="M60" s="137">
        <f t="shared" si="7"/>
        <v>4556</v>
      </c>
    </row>
    <row r="61" spans="1:13" ht="13.5">
      <c r="A61" s="138">
        <f t="shared" si="6"/>
        <v>4331</v>
      </c>
      <c r="B61" s="181" t="str">
        <f t="shared" si="4"/>
        <v>※****※****※****※****※****※****※****</v>
      </c>
      <c r="C61" s="181"/>
      <c r="D61" s="181"/>
      <c r="E61" s="182"/>
      <c r="F61" s="144">
        <v>346</v>
      </c>
      <c r="G61" s="136">
        <v>55</v>
      </c>
      <c r="H61" s="146">
        <v>288</v>
      </c>
      <c r="I61" s="187" t="str">
        <f t="shared" si="5"/>
        <v>****※****※****※****※****※****</v>
      </c>
      <c r="J61" s="188"/>
      <c r="K61" s="188"/>
      <c r="L61" s="188"/>
      <c r="M61" s="138">
        <f t="shared" si="7"/>
        <v>4844</v>
      </c>
    </row>
    <row r="62" spans="1:13" ht="13.5">
      <c r="A62" s="139">
        <f t="shared" si="6"/>
        <v>4610</v>
      </c>
      <c r="B62" s="179" t="str">
        <f t="shared" si="4"/>
        <v>***※****※****※****※****※****</v>
      </c>
      <c r="C62" s="179"/>
      <c r="D62" s="179"/>
      <c r="E62" s="180"/>
      <c r="F62" s="143">
        <v>279</v>
      </c>
      <c r="G62" s="133">
        <v>54</v>
      </c>
      <c r="H62" s="145">
        <v>297</v>
      </c>
      <c r="I62" s="189" t="str">
        <f t="shared" si="5"/>
        <v>****※****※****※****※****※****※</v>
      </c>
      <c r="J62" s="190"/>
      <c r="K62" s="190"/>
      <c r="L62" s="190"/>
      <c r="M62" s="140">
        <f t="shared" si="7"/>
        <v>5141</v>
      </c>
    </row>
    <row r="63" spans="1:13" ht="13.5">
      <c r="A63" s="139">
        <f t="shared" si="6"/>
        <v>4891</v>
      </c>
      <c r="B63" s="179" t="str">
        <f t="shared" si="4"/>
        <v>****※****※****※****※****※****</v>
      </c>
      <c r="C63" s="179"/>
      <c r="D63" s="179"/>
      <c r="E63" s="180"/>
      <c r="F63" s="143">
        <v>281</v>
      </c>
      <c r="G63" s="133">
        <v>53</v>
      </c>
      <c r="H63" s="145">
        <v>272</v>
      </c>
      <c r="I63" s="191" t="str">
        <f t="shared" si="5"/>
        <v>****※****※****※****※****※***</v>
      </c>
      <c r="J63" s="186"/>
      <c r="K63" s="186"/>
      <c r="L63" s="186"/>
      <c r="M63" s="137">
        <f t="shared" si="7"/>
        <v>5413</v>
      </c>
    </row>
    <row r="64" spans="1:13" ht="13.5">
      <c r="A64" s="139">
        <f t="shared" si="6"/>
        <v>5140</v>
      </c>
      <c r="B64" s="179" t="str">
        <f t="shared" si="4"/>
        <v>※****※****※****※****※****</v>
      </c>
      <c r="C64" s="179"/>
      <c r="D64" s="179"/>
      <c r="E64" s="180"/>
      <c r="F64" s="143">
        <v>249</v>
      </c>
      <c r="G64" s="133">
        <v>52</v>
      </c>
      <c r="H64" s="145">
        <v>281</v>
      </c>
      <c r="I64" s="191" t="str">
        <f t="shared" si="5"/>
        <v>****※****※****※****※****※****</v>
      </c>
      <c r="J64" s="186"/>
      <c r="K64" s="186"/>
      <c r="L64" s="186"/>
      <c r="M64" s="137">
        <f t="shared" si="7"/>
        <v>5694</v>
      </c>
    </row>
    <row r="65" spans="1:13" ht="13.5">
      <c r="A65" s="139">
        <f t="shared" si="6"/>
        <v>5374</v>
      </c>
      <c r="B65" s="179" t="str">
        <f t="shared" si="4"/>
        <v>****※****※****※****※****</v>
      </c>
      <c r="C65" s="179"/>
      <c r="D65" s="179"/>
      <c r="E65" s="180"/>
      <c r="F65" s="143">
        <v>234</v>
      </c>
      <c r="G65" s="133">
        <v>51</v>
      </c>
      <c r="H65" s="145">
        <v>232</v>
      </c>
      <c r="I65" s="191" t="str">
        <f t="shared" si="5"/>
        <v>****※****※****※****※****</v>
      </c>
      <c r="J65" s="186"/>
      <c r="K65" s="186"/>
      <c r="L65" s="186"/>
      <c r="M65" s="137">
        <f t="shared" si="7"/>
        <v>5926</v>
      </c>
    </row>
    <row r="66" spans="1:13" ht="13.5">
      <c r="A66" s="138">
        <f t="shared" si="6"/>
        <v>5612</v>
      </c>
      <c r="B66" s="181" t="str">
        <f t="shared" si="4"/>
        <v>****※****※****※****※****</v>
      </c>
      <c r="C66" s="181"/>
      <c r="D66" s="181"/>
      <c r="E66" s="182"/>
      <c r="F66" s="144">
        <v>238</v>
      </c>
      <c r="G66" s="136">
        <v>50</v>
      </c>
      <c r="H66" s="146">
        <v>270</v>
      </c>
      <c r="I66" s="187" t="str">
        <f t="shared" si="5"/>
        <v>****※****※****※****※****※***</v>
      </c>
      <c r="J66" s="188"/>
      <c r="K66" s="188"/>
      <c r="L66" s="188"/>
      <c r="M66" s="138">
        <f t="shared" si="7"/>
        <v>6196</v>
      </c>
    </row>
    <row r="67" spans="1:13" ht="13.5">
      <c r="A67" s="139">
        <f t="shared" si="6"/>
        <v>5846</v>
      </c>
      <c r="B67" s="179" t="str">
        <f t="shared" si="4"/>
        <v>****※****※****※****※****</v>
      </c>
      <c r="C67" s="179"/>
      <c r="D67" s="179"/>
      <c r="E67" s="180"/>
      <c r="F67" s="143">
        <v>234</v>
      </c>
      <c r="G67" s="133">
        <v>49</v>
      </c>
      <c r="H67" s="145">
        <v>176</v>
      </c>
      <c r="I67" s="189" t="str">
        <f t="shared" si="5"/>
        <v>****※****※****※***</v>
      </c>
      <c r="J67" s="190"/>
      <c r="K67" s="190"/>
      <c r="L67" s="190"/>
      <c r="M67" s="140">
        <f t="shared" si="7"/>
        <v>6372</v>
      </c>
    </row>
    <row r="68" spans="1:13" ht="13.5">
      <c r="A68" s="139">
        <f t="shared" si="6"/>
        <v>6055</v>
      </c>
      <c r="B68" s="179" t="str">
        <f t="shared" si="4"/>
        <v>*※****※****※****※****</v>
      </c>
      <c r="C68" s="179"/>
      <c r="D68" s="179"/>
      <c r="E68" s="180"/>
      <c r="F68" s="143">
        <v>209</v>
      </c>
      <c r="G68" s="133">
        <v>48</v>
      </c>
      <c r="H68" s="145">
        <v>226</v>
      </c>
      <c r="I68" s="191" t="str">
        <f t="shared" si="5"/>
        <v>****※****※****※****※***</v>
      </c>
      <c r="J68" s="186"/>
      <c r="K68" s="186"/>
      <c r="L68" s="186"/>
      <c r="M68" s="137">
        <f t="shared" si="7"/>
        <v>6598</v>
      </c>
    </row>
    <row r="69" spans="1:13" ht="13.5">
      <c r="A69" s="139">
        <f t="shared" si="6"/>
        <v>6249</v>
      </c>
      <c r="B69" s="179" t="str">
        <f t="shared" si="4"/>
        <v>※****※****※****※****</v>
      </c>
      <c r="C69" s="179"/>
      <c r="D69" s="179"/>
      <c r="E69" s="180"/>
      <c r="F69" s="143">
        <v>194</v>
      </c>
      <c r="G69" s="133">
        <v>47</v>
      </c>
      <c r="H69" s="145">
        <v>197</v>
      </c>
      <c r="I69" s="191" t="str">
        <f t="shared" si="5"/>
        <v>****※****※****※****※</v>
      </c>
      <c r="J69" s="186"/>
      <c r="K69" s="186"/>
      <c r="L69" s="186"/>
      <c r="M69" s="137">
        <f t="shared" si="7"/>
        <v>6795</v>
      </c>
    </row>
    <row r="70" spans="1:13" ht="13.5">
      <c r="A70" s="139">
        <f t="shared" si="6"/>
        <v>6438</v>
      </c>
      <c r="B70" s="179" t="str">
        <f t="shared" si="4"/>
        <v>****※****※****※****</v>
      </c>
      <c r="C70" s="179"/>
      <c r="D70" s="179"/>
      <c r="E70" s="180"/>
      <c r="F70" s="143">
        <v>189</v>
      </c>
      <c r="G70" s="133">
        <v>46</v>
      </c>
      <c r="H70" s="145">
        <v>177</v>
      </c>
      <c r="I70" s="191" t="str">
        <f t="shared" si="5"/>
        <v>****※****※****※***</v>
      </c>
      <c r="J70" s="186"/>
      <c r="K70" s="186"/>
      <c r="L70" s="186"/>
      <c r="M70" s="137">
        <f t="shared" si="7"/>
        <v>6972</v>
      </c>
    </row>
    <row r="71" spans="1:13" ht="13.5">
      <c r="A71" s="138">
        <f t="shared" si="6"/>
        <v>6635</v>
      </c>
      <c r="B71" s="181" t="str">
        <f t="shared" si="4"/>
        <v>※****※****※****※****</v>
      </c>
      <c r="C71" s="181"/>
      <c r="D71" s="181"/>
      <c r="E71" s="182"/>
      <c r="F71" s="144">
        <v>197</v>
      </c>
      <c r="G71" s="136">
        <v>45</v>
      </c>
      <c r="H71" s="146">
        <v>195</v>
      </c>
      <c r="I71" s="187" t="str">
        <f t="shared" si="5"/>
        <v>****※****※****※****※</v>
      </c>
      <c r="J71" s="188"/>
      <c r="K71" s="188"/>
      <c r="L71" s="188"/>
      <c r="M71" s="138">
        <f t="shared" si="7"/>
        <v>7167</v>
      </c>
    </row>
    <row r="72" spans="1:13" ht="13.5">
      <c r="A72" s="139">
        <f t="shared" si="6"/>
        <v>6852</v>
      </c>
      <c r="B72" s="179" t="str">
        <f t="shared" si="4"/>
        <v>**※****※****※****※****</v>
      </c>
      <c r="C72" s="179"/>
      <c r="D72" s="179"/>
      <c r="E72" s="180"/>
      <c r="F72" s="143">
        <v>217</v>
      </c>
      <c r="G72" s="133">
        <v>44</v>
      </c>
      <c r="H72" s="145">
        <v>201</v>
      </c>
      <c r="I72" s="189" t="str">
        <f t="shared" si="5"/>
        <v>****※****※****※****※*</v>
      </c>
      <c r="J72" s="190"/>
      <c r="K72" s="190"/>
      <c r="L72" s="190"/>
      <c r="M72" s="140">
        <f t="shared" si="7"/>
        <v>7368</v>
      </c>
    </row>
    <row r="73" spans="1:13" ht="13.5">
      <c r="A73" s="139">
        <f t="shared" si="6"/>
        <v>7055</v>
      </c>
      <c r="B73" s="179" t="str">
        <f t="shared" si="4"/>
        <v>*※****※****※****※****</v>
      </c>
      <c r="C73" s="179"/>
      <c r="D73" s="179"/>
      <c r="E73" s="180"/>
      <c r="F73" s="143">
        <v>203</v>
      </c>
      <c r="G73" s="133">
        <v>43</v>
      </c>
      <c r="H73" s="145">
        <v>218</v>
      </c>
      <c r="I73" s="191" t="str">
        <f t="shared" si="5"/>
        <v>****※****※****※****※**</v>
      </c>
      <c r="J73" s="186"/>
      <c r="K73" s="186"/>
      <c r="L73" s="186"/>
      <c r="M73" s="137">
        <f t="shared" si="7"/>
        <v>7586</v>
      </c>
    </row>
    <row r="74" spans="1:13" ht="13.5">
      <c r="A74" s="139">
        <f t="shared" si="6"/>
        <v>7265</v>
      </c>
      <c r="B74" s="179" t="str">
        <f t="shared" si="4"/>
        <v>**※****※****※****※****</v>
      </c>
      <c r="C74" s="179"/>
      <c r="D74" s="179"/>
      <c r="E74" s="180"/>
      <c r="F74" s="143">
        <v>210</v>
      </c>
      <c r="G74" s="133">
        <v>42</v>
      </c>
      <c r="H74" s="145">
        <v>210</v>
      </c>
      <c r="I74" s="191" t="str">
        <f t="shared" si="5"/>
        <v>****※****※****※****※**</v>
      </c>
      <c r="J74" s="186"/>
      <c r="K74" s="186"/>
      <c r="L74" s="186"/>
      <c r="M74" s="137">
        <f t="shared" si="7"/>
        <v>7796</v>
      </c>
    </row>
    <row r="75" spans="1:13" ht="13.5">
      <c r="A75" s="139">
        <f t="shared" si="6"/>
        <v>7490</v>
      </c>
      <c r="B75" s="179" t="str">
        <f t="shared" si="4"/>
        <v>***※****※****※****※****</v>
      </c>
      <c r="C75" s="179"/>
      <c r="D75" s="179"/>
      <c r="E75" s="180"/>
      <c r="F75" s="143">
        <v>225</v>
      </c>
      <c r="G75" s="133">
        <v>41</v>
      </c>
      <c r="H75" s="145">
        <v>207</v>
      </c>
      <c r="I75" s="191" t="str">
        <f t="shared" si="5"/>
        <v>****※****※****※****※*</v>
      </c>
      <c r="J75" s="186"/>
      <c r="K75" s="186"/>
      <c r="L75" s="186"/>
      <c r="M75" s="137">
        <f t="shared" si="7"/>
        <v>8003</v>
      </c>
    </row>
    <row r="76" spans="1:13" ht="13.5">
      <c r="A76" s="138">
        <f t="shared" si="6"/>
        <v>7744</v>
      </c>
      <c r="B76" s="181" t="str">
        <f aca="true" t="shared" si="8" ref="B76:B102">IF(F76=0,"",(LOOKUP(F76,男)))</f>
        <v>*※****※****※****※****※****</v>
      </c>
      <c r="C76" s="181"/>
      <c r="D76" s="181"/>
      <c r="E76" s="182"/>
      <c r="F76" s="144">
        <v>254</v>
      </c>
      <c r="G76" s="136">
        <v>40</v>
      </c>
      <c r="H76" s="146">
        <v>228</v>
      </c>
      <c r="I76" s="187" t="str">
        <f aca="true" t="shared" si="9" ref="I76:I107">IF(H76=0,"",(LOOKUP(H76,女)))</f>
        <v>****※****※****※****※***</v>
      </c>
      <c r="J76" s="188"/>
      <c r="K76" s="188"/>
      <c r="L76" s="188"/>
      <c r="M76" s="138">
        <f t="shared" si="7"/>
        <v>8231</v>
      </c>
    </row>
    <row r="77" spans="1:13" ht="13.5">
      <c r="A77" s="139">
        <f aca="true" t="shared" si="10" ref="A77:A108">A76+F77</f>
        <v>7989</v>
      </c>
      <c r="B77" s="179" t="str">
        <f t="shared" si="8"/>
        <v>※****※****※****※****※****</v>
      </c>
      <c r="C77" s="179"/>
      <c r="D77" s="179"/>
      <c r="E77" s="180"/>
      <c r="F77" s="143">
        <v>245</v>
      </c>
      <c r="G77" s="133">
        <v>39</v>
      </c>
      <c r="H77" s="145">
        <v>226</v>
      </c>
      <c r="I77" s="189" t="str">
        <f t="shared" si="9"/>
        <v>****※****※****※****※***</v>
      </c>
      <c r="J77" s="190"/>
      <c r="K77" s="190"/>
      <c r="L77" s="190"/>
      <c r="M77" s="140">
        <f aca="true" t="shared" si="11" ref="M77:M108">M76+H77</f>
        <v>8457</v>
      </c>
    </row>
    <row r="78" spans="1:13" ht="13.5">
      <c r="A78" s="139">
        <f t="shared" si="10"/>
        <v>8251</v>
      </c>
      <c r="B78" s="179" t="str">
        <f t="shared" si="8"/>
        <v>**※****※****※****※****※****</v>
      </c>
      <c r="C78" s="179"/>
      <c r="D78" s="179"/>
      <c r="E78" s="180"/>
      <c r="F78" s="143">
        <v>262</v>
      </c>
      <c r="G78" s="133">
        <v>38</v>
      </c>
      <c r="H78" s="145">
        <v>252</v>
      </c>
      <c r="I78" s="191" t="str">
        <f t="shared" si="9"/>
        <v>****※****※****※****※****※*</v>
      </c>
      <c r="J78" s="186"/>
      <c r="K78" s="186"/>
      <c r="L78" s="186"/>
      <c r="M78" s="137">
        <f t="shared" si="11"/>
        <v>8709</v>
      </c>
    </row>
    <row r="79" spans="1:13" ht="13.5">
      <c r="A79" s="139">
        <f t="shared" si="10"/>
        <v>8440</v>
      </c>
      <c r="B79" s="179" t="str">
        <f t="shared" si="8"/>
        <v>****※****※****※****</v>
      </c>
      <c r="C79" s="179"/>
      <c r="D79" s="179"/>
      <c r="E79" s="180"/>
      <c r="F79" s="143">
        <v>189</v>
      </c>
      <c r="G79" s="133">
        <v>37</v>
      </c>
      <c r="H79" s="145">
        <v>176</v>
      </c>
      <c r="I79" s="191" t="str">
        <f t="shared" si="9"/>
        <v>****※****※****※***</v>
      </c>
      <c r="J79" s="186"/>
      <c r="K79" s="186"/>
      <c r="L79" s="186"/>
      <c r="M79" s="137">
        <f t="shared" si="11"/>
        <v>8885</v>
      </c>
    </row>
    <row r="80" spans="1:13" ht="13.5">
      <c r="A80" s="139">
        <f t="shared" si="10"/>
        <v>8729</v>
      </c>
      <c r="B80" s="179" t="str">
        <f t="shared" si="8"/>
        <v>****※****※****※****※****※****</v>
      </c>
      <c r="C80" s="179"/>
      <c r="D80" s="179"/>
      <c r="E80" s="180"/>
      <c r="F80" s="143">
        <v>289</v>
      </c>
      <c r="G80" s="133">
        <v>36</v>
      </c>
      <c r="H80" s="145">
        <v>253</v>
      </c>
      <c r="I80" s="191" t="str">
        <f t="shared" si="9"/>
        <v>****※****※****※****※****※*</v>
      </c>
      <c r="J80" s="186"/>
      <c r="K80" s="186"/>
      <c r="L80" s="186"/>
      <c r="M80" s="137">
        <f t="shared" si="11"/>
        <v>9138</v>
      </c>
    </row>
    <row r="81" spans="1:13" ht="13.5">
      <c r="A81" s="138">
        <f t="shared" si="10"/>
        <v>9041</v>
      </c>
      <c r="B81" s="181" t="str">
        <f t="shared" si="8"/>
        <v>**※****※****※****※****※****※****</v>
      </c>
      <c r="C81" s="181"/>
      <c r="D81" s="181"/>
      <c r="E81" s="182"/>
      <c r="F81" s="144">
        <v>312</v>
      </c>
      <c r="G81" s="136">
        <v>35</v>
      </c>
      <c r="H81" s="146">
        <v>216</v>
      </c>
      <c r="I81" s="187" t="str">
        <f t="shared" si="9"/>
        <v>****※****※****※****※**</v>
      </c>
      <c r="J81" s="188"/>
      <c r="K81" s="188"/>
      <c r="L81" s="188"/>
      <c r="M81" s="138">
        <f t="shared" si="11"/>
        <v>9354</v>
      </c>
    </row>
    <row r="82" spans="1:13" ht="13.5">
      <c r="A82" s="139">
        <f t="shared" si="10"/>
        <v>9345</v>
      </c>
      <c r="B82" s="179" t="str">
        <f t="shared" si="8"/>
        <v>*※****※****※****※****※****※****</v>
      </c>
      <c r="C82" s="179"/>
      <c r="D82" s="179"/>
      <c r="E82" s="180"/>
      <c r="F82" s="143">
        <v>304</v>
      </c>
      <c r="G82" s="133">
        <v>34</v>
      </c>
      <c r="H82" s="145">
        <v>278</v>
      </c>
      <c r="I82" s="189" t="str">
        <f t="shared" si="9"/>
        <v>****※****※****※****※****※***</v>
      </c>
      <c r="J82" s="190"/>
      <c r="K82" s="190"/>
      <c r="L82" s="190"/>
      <c r="M82" s="140">
        <f t="shared" si="11"/>
        <v>9632</v>
      </c>
    </row>
    <row r="83" spans="1:13" ht="13.5">
      <c r="A83" s="139">
        <f t="shared" si="10"/>
        <v>9630</v>
      </c>
      <c r="B83" s="179" t="str">
        <f t="shared" si="8"/>
        <v>****※****※****※****※****※****</v>
      </c>
      <c r="C83" s="179"/>
      <c r="D83" s="179"/>
      <c r="E83" s="180"/>
      <c r="F83" s="143">
        <v>285</v>
      </c>
      <c r="G83" s="133">
        <v>33</v>
      </c>
      <c r="H83" s="145">
        <v>277</v>
      </c>
      <c r="I83" s="191" t="str">
        <f t="shared" si="9"/>
        <v>****※****※****※****※****※***</v>
      </c>
      <c r="J83" s="186"/>
      <c r="K83" s="186"/>
      <c r="L83" s="186"/>
      <c r="M83" s="137">
        <f t="shared" si="11"/>
        <v>9909</v>
      </c>
    </row>
    <row r="84" spans="1:13" ht="13.5">
      <c r="A84" s="139">
        <f t="shared" si="10"/>
        <v>9964</v>
      </c>
      <c r="B84" s="179" t="str">
        <f t="shared" si="8"/>
        <v>****※****※****※****※****※****※****</v>
      </c>
      <c r="C84" s="179"/>
      <c r="D84" s="179"/>
      <c r="E84" s="180"/>
      <c r="F84" s="143">
        <v>334</v>
      </c>
      <c r="G84" s="133">
        <v>32</v>
      </c>
      <c r="H84" s="145">
        <v>293</v>
      </c>
      <c r="I84" s="191" t="str">
        <f t="shared" si="9"/>
        <v>****※****※****※****※****※****※</v>
      </c>
      <c r="J84" s="186"/>
      <c r="K84" s="186"/>
      <c r="L84" s="186"/>
      <c r="M84" s="137">
        <f t="shared" si="11"/>
        <v>10202</v>
      </c>
    </row>
    <row r="85" spans="1:13" ht="13.5">
      <c r="A85" s="139">
        <f t="shared" si="10"/>
        <v>10312</v>
      </c>
      <c r="B85" s="179" t="str">
        <f t="shared" si="8"/>
        <v>※****※****※****※****※****※****※****</v>
      </c>
      <c r="C85" s="179"/>
      <c r="D85" s="179"/>
      <c r="E85" s="180"/>
      <c r="F85" s="143">
        <v>348</v>
      </c>
      <c r="G85" s="133">
        <v>31</v>
      </c>
      <c r="H85" s="145">
        <v>296</v>
      </c>
      <c r="I85" s="191" t="str">
        <f t="shared" si="9"/>
        <v>****※****※****※****※****※****※</v>
      </c>
      <c r="J85" s="186"/>
      <c r="K85" s="186"/>
      <c r="L85" s="186"/>
      <c r="M85" s="137">
        <f t="shared" si="11"/>
        <v>10498</v>
      </c>
    </row>
    <row r="86" spans="1:13" ht="13.5">
      <c r="A86" s="138">
        <f t="shared" si="10"/>
        <v>10671</v>
      </c>
      <c r="B86" s="181" t="str">
        <f t="shared" si="8"/>
        <v>*※****※****※****※****※****※****※****</v>
      </c>
      <c r="C86" s="181"/>
      <c r="D86" s="181"/>
      <c r="E86" s="182"/>
      <c r="F86" s="144">
        <v>359</v>
      </c>
      <c r="G86" s="136">
        <v>30</v>
      </c>
      <c r="H86" s="146">
        <v>341</v>
      </c>
      <c r="I86" s="187" t="str">
        <f t="shared" si="9"/>
        <v>****※****※****※****※****※****※****※</v>
      </c>
      <c r="J86" s="188"/>
      <c r="K86" s="188"/>
      <c r="L86" s="188"/>
      <c r="M86" s="138">
        <f t="shared" si="11"/>
        <v>10839</v>
      </c>
    </row>
    <row r="87" spans="1:13" ht="13.5">
      <c r="A87" s="139">
        <f t="shared" si="10"/>
        <v>11045</v>
      </c>
      <c r="B87" s="179" t="str">
        <f t="shared" si="8"/>
        <v>***※****※****※****※****※****※****※****</v>
      </c>
      <c r="C87" s="179"/>
      <c r="D87" s="179"/>
      <c r="E87" s="180"/>
      <c r="F87" s="143">
        <v>374</v>
      </c>
      <c r="G87" s="133">
        <v>29</v>
      </c>
      <c r="H87" s="145">
        <v>332</v>
      </c>
      <c r="I87" s="189" t="str">
        <f t="shared" si="9"/>
        <v>****※****※****※****※****※****※****</v>
      </c>
      <c r="J87" s="190"/>
      <c r="K87" s="190"/>
      <c r="L87" s="190"/>
      <c r="M87" s="140">
        <f t="shared" si="11"/>
        <v>11171</v>
      </c>
    </row>
    <row r="88" spans="1:13" ht="13.5">
      <c r="A88" s="139">
        <f t="shared" si="10"/>
        <v>11346</v>
      </c>
      <c r="B88" s="179" t="str">
        <f t="shared" si="8"/>
        <v>*※****※****※****※****※****※****</v>
      </c>
      <c r="C88" s="179"/>
      <c r="D88" s="179"/>
      <c r="E88" s="180"/>
      <c r="F88" s="143">
        <v>301</v>
      </c>
      <c r="G88" s="133">
        <v>28</v>
      </c>
      <c r="H88" s="145">
        <v>285</v>
      </c>
      <c r="I88" s="191" t="str">
        <f t="shared" si="9"/>
        <v>****※****※****※****※****※****</v>
      </c>
      <c r="J88" s="186"/>
      <c r="K88" s="186"/>
      <c r="L88" s="186"/>
      <c r="M88" s="137">
        <f t="shared" si="11"/>
        <v>11456</v>
      </c>
    </row>
    <row r="89" spans="1:13" ht="13.5">
      <c r="A89" s="139">
        <f t="shared" si="10"/>
        <v>11610</v>
      </c>
      <c r="B89" s="179" t="str">
        <f t="shared" si="8"/>
        <v>**※****※****※****※****※****</v>
      </c>
      <c r="C89" s="179"/>
      <c r="D89" s="179"/>
      <c r="E89" s="180"/>
      <c r="F89" s="143">
        <v>264</v>
      </c>
      <c r="G89" s="133">
        <v>27</v>
      </c>
      <c r="H89" s="145">
        <v>259</v>
      </c>
      <c r="I89" s="191" t="str">
        <f t="shared" si="9"/>
        <v>****※****※****※****※****※*</v>
      </c>
      <c r="J89" s="186"/>
      <c r="K89" s="186"/>
      <c r="L89" s="186"/>
      <c r="M89" s="137">
        <f t="shared" si="11"/>
        <v>11715</v>
      </c>
    </row>
    <row r="90" spans="1:13" ht="13.5">
      <c r="A90" s="139">
        <f t="shared" si="10"/>
        <v>11886</v>
      </c>
      <c r="B90" s="179" t="str">
        <f t="shared" si="8"/>
        <v>***※****※****※****※****※****</v>
      </c>
      <c r="C90" s="179"/>
      <c r="D90" s="179"/>
      <c r="E90" s="180"/>
      <c r="F90" s="143">
        <v>276</v>
      </c>
      <c r="G90" s="133">
        <v>26</v>
      </c>
      <c r="H90" s="145">
        <v>289</v>
      </c>
      <c r="I90" s="191" t="str">
        <f t="shared" si="9"/>
        <v>****※****※****※****※****※****</v>
      </c>
      <c r="J90" s="186"/>
      <c r="K90" s="186"/>
      <c r="L90" s="186"/>
      <c r="M90" s="137">
        <f t="shared" si="11"/>
        <v>12004</v>
      </c>
    </row>
    <row r="91" spans="1:13" ht="13.5">
      <c r="A91" s="138">
        <f t="shared" si="10"/>
        <v>12142</v>
      </c>
      <c r="B91" s="181" t="str">
        <f t="shared" si="8"/>
        <v>*※****※****※****※****※****</v>
      </c>
      <c r="C91" s="181"/>
      <c r="D91" s="181"/>
      <c r="E91" s="182"/>
      <c r="F91" s="144">
        <v>256</v>
      </c>
      <c r="G91" s="136">
        <v>25</v>
      </c>
      <c r="H91" s="146">
        <v>229</v>
      </c>
      <c r="I91" s="187" t="str">
        <f t="shared" si="9"/>
        <v>****※****※****※****※***</v>
      </c>
      <c r="J91" s="188"/>
      <c r="K91" s="188"/>
      <c r="L91" s="188"/>
      <c r="M91" s="138">
        <f t="shared" si="11"/>
        <v>12233</v>
      </c>
    </row>
    <row r="92" spans="1:13" ht="13.5">
      <c r="A92" s="139">
        <f t="shared" si="10"/>
        <v>12424</v>
      </c>
      <c r="B92" s="179" t="str">
        <f t="shared" si="8"/>
        <v>****※****※****※****※****※****</v>
      </c>
      <c r="C92" s="179"/>
      <c r="D92" s="179"/>
      <c r="E92" s="180"/>
      <c r="F92" s="143">
        <v>282</v>
      </c>
      <c r="G92" s="133">
        <v>24</v>
      </c>
      <c r="H92" s="145">
        <v>267</v>
      </c>
      <c r="I92" s="189" t="str">
        <f t="shared" si="9"/>
        <v>****※****※****※****※****※**</v>
      </c>
      <c r="J92" s="190"/>
      <c r="K92" s="190"/>
      <c r="L92" s="190"/>
      <c r="M92" s="140">
        <f t="shared" si="11"/>
        <v>12500</v>
      </c>
    </row>
    <row r="93" spans="1:13" ht="13.5">
      <c r="A93" s="139">
        <f t="shared" si="10"/>
        <v>12666</v>
      </c>
      <c r="B93" s="179" t="str">
        <f t="shared" si="8"/>
        <v>※****※****※****※****※****</v>
      </c>
      <c r="C93" s="179"/>
      <c r="D93" s="179"/>
      <c r="E93" s="180"/>
      <c r="F93" s="143">
        <v>242</v>
      </c>
      <c r="G93" s="133">
        <v>23</v>
      </c>
      <c r="H93" s="145">
        <v>244</v>
      </c>
      <c r="I93" s="191" t="str">
        <f t="shared" si="9"/>
        <v>****※****※****※****※****※</v>
      </c>
      <c r="J93" s="186"/>
      <c r="K93" s="186"/>
      <c r="L93" s="186"/>
      <c r="M93" s="137">
        <f t="shared" si="11"/>
        <v>12744</v>
      </c>
    </row>
    <row r="94" spans="1:13" ht="13.5">
      <c r="A94" s="139">
        <f t="shared" si="10"/>
        <v>12909</v>
      </c>
      <c r="B94" s="179" t="str">
        <f t="shared" si="8"/>
        <v>※****※****※****※****※****</v>
      </c>
      <c r="C94" s="179"/>
      <c r="D94" s="179"/>
      <c r="E94" s="180"/>
      <c r="F94" s="143">
        <v>243</v>
      </c>
      <c r="G94" s="133">
        <v>22</v>
      </c>
      <c r="H94" s="145">
        <v>235</v>
      </c>
      <c r="I94" s="191" t="str">
        <f t="shared" si="9"/>
        <v>****※****※****※****※****</v>
      </c>
      <c r="J94" s="186"/>
      <c r="K94" s="186"/>
      <c r="L94" s="186"/>
      <c r="M94" s="137">
        <f t="shared" si="11"/>
        <v>12979</v>
      </c>
    </row>
    <row r="95" spans="1:13" ht="13.5">
      <c r="A95" s="139">
        <f t="shared" si="10"/>
        <v>13130</v>
      </c>
      <c r="B95" s="179" t="str">
        <f t="shared" si="8"/>
        <v>***※****※****※****※****</v>
      </c>
      <c r="C95" s="179"/>
      <c r="D95" s="179"/>
      <c r="E95" s="180"/>
      <c r="F95" s="143">
        <v>221</v>
      </c>
      <c r="G95" s="133">
        <v>21</v>
      </c>
      <c r="H95" s="145">
        <v>191</v>
      </c>
      <c r="I95" s="191" t="str">
        <f t="shared" si="9"/>
        <v>****※****※****※****※</v>
      </c>
      <c r="J95" s="186"/>
      <c r="K95" s="186"/>
      <c r="L95" s="186"/>
      <c r="M95" s="137">
        <f t="shared" si="11"/>
        <v>13170</v>
      </c>
    </row>
    <row r="96" spans="1:13" ht="13.5">
      <c r="A96" s="138">
        <f t="shared" si="10"/>
        <v>13357</v>
      </c>
      <c r="B96" s="181" t="str">
        <f t="shared" si="8"/>
        <v>***※****※****※****※****</v>
      </c>
      <c r="C96" s="181"/>
      <c r="D96" s="181"/>
      <c r="E96" s="182"/>
      <c r="F96" s="144">
        <v>227</v>
      </c>
      <c r="G96" s="136">
        <v>20</v>
      </c>
      <c r="H96" s="146">
        <v>174</v>
      </c>
      <c r="I96" s="187" t="str">
        <f t="shared" si="9"/>
        <v>****※****※****※***</v>
      </c>
      <c r="J96" s="188"/>
      <c r="K96" s="188"/>
      <c r="L96" s="188"/>
      <c r="M96" s="138">
        <f t="shared" si="11"/>
        <v>13344</v>
      </c>
    </row>
    <row r="97" spans="1:13" ht="13.5">
      <c r="A97" s="139">
        <f t="shared" si="10"/>
        <v>13560</v>
      </c>
      <c r="B97" s="179" t="str">
        <f t="shared" si="8"/>
        <v>*※****※****※****※****</v>
      </c>
      <c r="C97" s="179"/>
      <c r="D97" s="179"/>
      <c r="E97" s="180"/>
      <c r="F97" s="143">
        <v>203</v>
      </c>
      <c r="G97" s="133">
        <v>19</v>
      </c>
      <c r="H97" s="145">
        <v>212</v>
      </c>
      <c r="I97" s="189" t="str">
        <f t="shared" si="9"/>
        <v>****※****※****※****※**</v>
      </c>
      <c r="J97" s="190"/>
      <c r="K97" s="190"/>
      <c r="L97" s="190"/>
      <c r="M97" s="140">
        <f t="shared" si="11"/>
        <v>13556</v>
      </c>
    </row>
    <row r="98" spans="1:13" ht="13.5">
      <c r="A98" s="139">
        <f t="shared" si="10"/>
        <v>13751</v>
      </c>
      <c r="B98" s="179" t="str">
        <f t="shared" si="8"/>
        <v>※****※****※****※****</v>
      </c>
      <c r="C98" s="179"/>
      <c r="D98" s="179"/>
      <c r="E98" s="180"/>
      <c r="F98" s="143">
        <v>191</v>
      </c>
      <c r="G98" s="133">
        <v>18</v>
      </c>
      <c r="H98" s="145">
        <v>172</v>
      </c>
      <c r="I98" s="191" t="str">
        <f t="shared" si="9"/>
        <v>****※****※****※***</v>
      </c>
      <c r="J98" s="186"/>
      <c r="K98" s="186"/>
      <c r="L98" s="186"/>
      <c r="M98" s="137">
        <f t="shared" si="11"/>
        <v>13728</v>
      </c>
    </row>
    <row r="99" spans="1:13" ht="13.5">
      <c r="A99" s="139">
        <f t="shared" si="10"/>
        <v>13939</v>
      </c>
      <c r="B99" s="179" t="str">
        <f t="shared" si="8"/>
        <v>****※****※****※****</v>
      </c>
      <c r="C99" s="179"/>
      <c r="D99" s="179"/>
      <c r="E99" s="180"/>
      <c r="F99" s="143">
        <v>188</v>
      </c>
      <c r="G99" s="133">
        <v>17</v>
      </c>
      <c r="H99" s="145">
        <v>207</v>
      </c>
      <c r="I99" s="191" t="str">
        <f t="shared" si="9"/>
        <v>****※****※****※****※*</v>
      </c>
      <c r="J99" s="186"/>
      <c r="K99" s="186"/>
      <c r="L99" s="186"/>
      <c r="M99" s="137">
        <f t="shared" si="11"/>
        <v>13935</v>
      </c>
    </row>
    <row r="100" spans="1:13" ht="13.5">
      <c r="A100" s="139">
        <f t="shared" si="10"/>
        <v>14151</v>
      </c>
      <c r="B100" s="179" t="str">
        <f t="shared" si="8"/>
        <v>**※****※****※****※****</v>
      </c>
      <c r="C100" s="179"/>
      <c r="D100" s="179"/>
      <c r="E100" s="180"/>
      <c r="F100" s="143">
        <v>212</v>
      </c>
      <c r="G100" s="133">
        <v>16</v>
      </c>
      <c r="H100" s="145">
        <v>223</v>
      </c>
      <c r="I100" s="191" t="str">
        <f t="shared" si="9"/>
        <v>****※****※****※****※***</v>
      </c>
      <c r="J100" s="186"/>
      <c r="K100" s="186"/>
      <c r="L100" s="186"/>
      <c r="M100" s="137">
        <f t="shared" si="11"/>
        <v>14158</v>
      </c>
    </row>
    <row r="101" spans="1:13" ht="13.5">
      <c r="A101" s="138">
        <f t="shared" si="10"/>
        <v>14345</v>
      </c>
      <c r="B101" s="181" t="str">
        <f t="shared" si="8"/>
        <v>※****※****※****※****</v>
      </c>
      <c r="C101" s="181"/>
      <c r="D101" s="181"/>
      <c r="E101" s="182"/>
      <c r="F101" s="144">
        <v>194</v>
      </c>
      <c r="G101" s="136">
        <v>15</v>
      </c>
      <c r="H101" s="146">
        <v>184</v>
      </c>
      <c r="I101" s="187" t="str">
        <f t="shared" si="9"/>
        <v>****※****※****※****</v>
      </c>
      <c r="J101" s="188"/>
      <c r="K101" s="188"/>
      <c r="L101" s="188"/>
      <c r="M101" s="138">
        <f t="shared" si="11"/>
        <v>14342</v>
      </c>
    </row>
    <row r="102" spans="1:13" ht="13.5">
      <c r="A102" s="139">
        <f t="shared" si="10"/>
        <v>14558</v>
      </c>
      <c r="B102" s="179" t="str">
        <f t="shared" si="8"/>
        <v>**※****※****※****※****</v>
      </c>
      <c r="C102" s="179"/>
      <c r="D102" s="179"/>
      <c r="E102" s="180"/>
      <c r="F102" s="143">
        <v>213</v>
      </c>
      <c r="G102" s="133">
        <v>14</v>
      </c>
      <c r="H102" s="145">
        <v>183</v>
      </c>
      <c r="I102" s="189" t="str">
        <f t="shared" si="9"/>
        <v>****※****※****※****</v>
      </c>
      <c r="J102" s="190"/>
      <c r="K102" s="190"/>
      <c r="L102" s="190"/>
      <c r="M102" s="140">
        <f t="shared" si="11"/>
        <v>14525</v>
      </c>
    </row>
    <row r="103" spans="1:13" ht="13.5">
      <c r="A103" s="139">
        <f t="shared" si="10"/>
        <v>14741</v>
      </c>
      <c r="B103" s="179" t="str">
        <f>B104</f>
        <v>*※****※****※****※****</v>
      </c>
      <c r="C103" s="179"/>
      <c r="D103" s="179"/>
      <c r="E103" s="180"/>
      <c r="F103" s="143">
        <v>183</v>
      </c>
      <c r="G103" s="133">
        <v>13</v>
      </c>
      <c r="H103" s="145">
        <v>182</v>
      </c>
      <c r="I103" s="191" t="str">
        <f t="shared" si="9"/>
        <v>****※****※****※****</v>
      </c>
      <c r="J103" s="186"/>
      <c r="K103" s="186"/>
      <c r="L103" s="186"/>
      <c r="M103" s="137">
        <f t="shared" si="11"/>
        <v>14707</v>
      </c>
    </row>
    <row r="104" spans="1:13" ht="13.5">
      <c r="A104" s="139">
        <f t="shared" si="10"/>
        <v>14949</v>
      </c>
      <c r="B104" s="179" t="str">
        <f aca="true" t="shared" si="12" ref="B104:B116">IF(F104=0,"",(LOOKUP(F104,男)))</f>
        <v>*※****※****※****※****</v>
      </c>
      <c r="C104" s="179"/>
      <c r="D104" s="179"/>
      <c r="E104" s="180"/>
      <c r="F104" s="143">
        <v>208</v>
      </c>
      <c r="G104" s="133">
        <v>12</v>
      </c>
      <c r="H104" s="145">
        <v>194</v>
      </c>
      <c r="I104" s="191" t="str">
        <f t="shared" si="9"/>
        <v>****※****※****※****※</v>
      </c>
      <c r="J104" s="186"/>
      <c r="K104" s="186"/>
      <c r="L104" s="186"/>
      <c r="M104" s="137">
        <f t="shared" si="11"/>
        <v>14901</v>
      </c>
    </row>
    <row r="105" spans="1:13" ht="13.5">
      <c r="A105" s="139">
        <f t="shared" si="10"/>
        <v>15123</v>
      </c>
      <c r="B105" s="179" t="str">
        <f t="shared" si="12"/>
        <v>***※****※****※****</v>
      </c>
      <c r="C105" s="179"/>
      <c r="D105" s="179"/>
      <c r="E105" s="180"/>
      <c r="F105" s="143">
        <v>174</v>
      </c>
      <c r="G105" s="133">
        <v>11</v>
      </c>
      <c r="H105" s="145">
        <v>172</v>
      </c>
      <c r="I105" s="191" t="str">
        <f t="shared" si="9"/>
        <v>****※****※****※***</v>
      </c>
      <c r="J105" s="186"/>
      <c r="K105" s="186"/>
      <c r="L105" s="186"/>
      <c r="M105" s="137">
        <f t="shared" si="11"/>
        <v>15073</v>
      </c>
    </row>
    <row r="106" spans="1:13" ht="13.5">
      <c r="A106" s="138">
        <f t="shared" si="10"/>
        <v>15303</v>
      </c>
      <c r="B106" s="181" t="str">
        <f t="shared" si="12"/>
        <v>****※****※****※****</v>
      </c>
      <c r="C106" s="181"/>
      <c r="D106" s="181"/>
      <c r="E106" s="182"/>
      <c r="F106" s="144">
        <v>180</v>
      </c>
      <c r="G106" s="136">
        <v>10</v>
      </c>
      <c r="H106" s="146">
        <v>205</v>
      </c>
      <c r="I106" s="187" t="str">
        <f t="shared" si="9"/>
        <v>****※****※****※****※*</v>
      </c>
      <c r="J106" s="188"/>
      <c r="K106" s="188"/>
      <c r="L106" s="188"/>
      <c r="M106" s="138">
        <f t="shared" si="11"/>
        <v>15278</v>
      </c>
    </row>
    <row r="107" spans="1:13" ht="13.5">
      <c r="A107" s="139">
        <f t="shared" si="10"/>
        <v>15500</v>
      </c>
      <c r="B107" s="179" t="str">
        <f t="shared" si="12"/>
        <v>※****※****※****※****</v>
      </c>
      <c r="C107" s="179"/>
      <c r="D107" s="179"/>
      <c r="E107" s="180"/>
      <c r="F107" s="143">
        <v>197</v>
      </c>
      <c r="G107" s="133">
        <v>9</v>
      </c>
      <c r="H107" s="145">
        <v>180</v>
      </c>
      <c r="I107" s="189" t="str">
        <f t="shared" si="9"/>
        <v>****※****※****※****</v>
      </c>
      <c r="J107" s="190"/>
      <c r="K107" s="190"/>
      <c r="L107" s="190"/>
      <c r="M107" s="140">
        <f t="shared" si="11"/>
        <v>15458</v>
      </c>
    </row>
    <row r="108" spans="1:13" ht="13.5">
      <c r="A108" s="139">
        <f t="shared" si="10"/>
        <v>15680</v>
      </c>
      <c r="B108" s="179" t="str">
        <f t="shared" si="12"/>
        <v>****※****※****※****</v>
      </c>
      <c r="C108" s="179"/>
      <c r="D108" s="179"/>
      <c r="E108" s="180"/>
      <c r="F108" s="143">
        <v>180</v>
      </c>
      <c r="G108" s="133">
        <v>8</v>
      </c>
      <c r="H108" s="145">
        <v>197</v>
      </c>
      <c r="I108" s="191" t="str">
        <f aca="true" t="shared" si="13" ref="I108:I116">IF(H108=0,"",(LOOKUP(H108,女)))</f>
        <v>****※****※****※****※</v>
      </c>
      <c r="J108" s="186"/>
      <c r="K108" s="186"/>
      <c r="L108" s="186"/>
      <c r="M108" s="137">
        <f t="shared" si="11"/>
        <v>15655</v>
      </c>
    </row>
    <row r="109" spans="1:13" ht="13.5">
      <c r="A109" s="139">
        <f aca="true" t="shared" si="14" ref="A109:A116">A108+F109</f>
        <v>15888</v>
      </c>
      <c r="B109" s="179" t="str">
        <f t="shared" si="12"/>
        <v>*※****※****※****※****</v>
      </c>
      <c r="C109" s="179"/>
      <c r="D109" s="179"/>
      <c r="E109" s="180"/>
      <c r="F109" s="143">
        <v>208</v>
      </c>
      <c r="G109" s="133">
        <v>7</v>
      </c>
      <c r="H109" s="145">
        <v>182</v>
      </c>
      <c r="I109" s="191" t="str">
        <f t="shared" si="13"/>
        <v>****※****※****※****</v>
      </c>
      <c r="J109" s="186"/>
      <c r="K109" s="186"/>
      <c r="L109" s="186"/>
      <c r="M109" s="137">
        <f aca="true" t="shared" si="15" ref="M109:M116">M108+H109</f>
        <v>15837</v>
      </c>
    </row>
    <row r="110" spans="1:13" ht="13.5">
      <c r="A110" s="139">
        <f t="shared" si="14"/>
        <v>16068</v>
      </c>
      <c r="B110" s="179" t="str">
        <f t="shared" si="12"/>
        <v>****※****※****※****</v>
      </c>
      <c r="C110" s="179"/>
      <c r="D110" s="179"/>
      <c r="E110" s="180"/>
      <c r="F110" s="143">
        <v>180</v>
      </c>
      <c r="G110" s="133">
        <v>6</v>
      </c>
      <c r="H110" s="145">
        <v>206</v>
      </c>
      <c r="I110" s="191" t="str">
        <f t="shared" si="13"/>
        <v>****※****※****※****※*</v>
      </c>
      <c r="J110" s="186"/>
      <c r="K110" s="186"/>
      <c r="L110" s="186"/>
      <c r="M110" s="137">
        <f t="shared" si="15"/>
        <v>16043</v>
      </c>
    </row>
    <row r="111" spans="1:13" ht="13.5">
      <c r="A111" s="138">
        <f t="shared" si="14"/>
        <v>16258</v>
      </c>
      <c r="B111" s="181" t="str">
        <f t="shared" si="12"/>
        <v>※****※****※****※****</v>
      </c>
      <c r="C111" s="181"/>
      <c r="D111" s="181"/>
      <c r="E111" s="182"/>
      <c r="F111" s="144">
        <v>190</v>
      </c>
      <c r="G111" s="136">
        <v>5</v>
      </c>
      <c r="H111" s="146">
        <v>201</v>
      </c>
      <c r="I111" s="187" t="str">
        <f t="shared" si="13"/>
        <v>****※****※****※****※*</v>
      </c>
      <c r="J111" s="188"/>
      <c r="K111" s="188"/>
      <c r="L111" s="188"/>
      <c r="M111" s="138">
        <f t="shared" si="15"/>
        <v>16244</v>
      </c>
    </row>
    <row r="112" spans="1:13" ht="13.5">
      <c r="A112" s="139">
        <f t="shared" si="14"/>
        <v>16474</v>
      </c>
      <c r="B112" s="179" t="str">
        <f t="shared" si="12"/>
        <v>**※****※****※****※****</v>
      </c>
      <c r="C112" s="179"/>
      <c r="D112" s="179"/>
      <c r="E112" s="180"/>
      <c r="F112" s="143">
        <v>216</v>
      </c>
      <c r="G112" s="133">
        <v>4</v>
      </c>
      <c r="H112" s="145">
        <v>166</v>
      </c>
      <c r="I112" s="189" t="str">
        <f t="shared" si="13"/>
        <v>****※****※****※**</v>
      </c>
      <c r="J112" s="190"/>
      <c r="K112" s="190"/>
      <c r="L112" s="190"/>
      <c r="M112" s="140">
        <f t="shared" si="15"/>
        <v>16410</v>
      </c>
    </row>
    <row r="113" spans="1:13" ht="13.5">
      <c r="A113" s="139">
        <f t="shared" si="14"/>
        <v>16685</v>
      </c>
      <c r="B113" s="179" t="str">
        <f t="shared" si="12"/>
        <v>**※****※****※****※****</v>
      </c>
      <c r="C113" s="179"/>
      <c r="D113" s="179"/>
      <c r="E113" s="180"/>
      <c r="F113" s="143">
        <v>211</v>
      </c>
      <c r="G113" s="133">
        <v>3</v>
      </c>
      <c r="H113" s="145">
        <v>161</v>
      </c>
      <c r="I113" s="191" t="str">
        <f t="shared" si="13"/>
        <v>****※****※****※**</v>
      </c>
      <c r="J113" s="186"/>
      <c r="K113" s="186"/>
      <c r="L113" s="186"/>
      <c r="M113" s="137">
        <f t="shared" si="15"/>
        <v>16571</v>
      </c>
    </row>
    <row r="114" spans="1:13" ht="13.5">
      <c r="A114" s="139">
        <f t="shared" si="14"/>
        <v>16901</v>
      </c>
      <c r="B114" s="179" t="str">
        <f t="shared" si="12"/>
        <v>**※****※****※****※****</v>
      </c>
      <c r="C114" s="179"/>
      <c r="D114" s="179"/>
      <c r="E114" s="180"/>
      <c r="F114" s="143">
        <v>216</v>
      </c>
      <c r="G114" s="133">
        <v>2</v>
      </c>
      <c r="H114" s="145">
        <v>192</v>
      </c>
      <c r="I114" s="191" t="str">
        <f t="shared" si="13"/>
        <v>****※****※****※****※</v>
      </c>
      <c r="J114" s="186"/>
      <c r="K114" s="186"/>
      <c r="L114" s="186"/>
      <c r="M114" s="137">
        <f t="shared" si="15"/>
        <v>16763</v>
      </c>
    </row>
    <row r="115" spans="1:13" ht="13.5">
      <c r="A115" s="139">
        <f t="shared" si="14"/>
        <v>17111</v>
      </c>
      <c r="B115" s="179" t="str">
        <f t="shared" si="12"/>
        <v>**※****※****※****※****</v>
      </c>
      <c r="C115" s="179"/>
      <c r="D115" s="179"/>
      <c r="E115" s="180"/>
      <c r="F115" s="143">
        <v>210</v>
      </c>
      <c r="G115" s="133">
        <v>1</v>
      </c>
      <c r="H115" s="145">
        <v>181</v>
      </c>
      <c r="I115" s="191" t="str">
        <f t="shared" si="13"/>
        <v>****※****※****※****</v>
      </c>
      <c r="J115" s="186"/>
      <c r="K115" s="186"/>
      <c r="L115" s="186"/>
      <c r="M115" s="137">
        <f t="shared" si="15"/>
        <v>16944</v>
      </c>
    </row>
    <row r="116" spans="1:13" ht="13.5">
      <c r="A116" s="138">
        <f t="shared" si="14"/>
        <v>17311</v>
      </c>
      <c r="B116" s="181" t="str">
        <f t="shared" si="12"/>
        <v>*※****※****※****※****</v>
      </c>
      <c r="C116" s="181"/>
      <c r="D116" s="181"/>
      <c r="E116" s="182"/>
      <c r="F116" s="143">
        <v>200</v>
      </c>
      <c r="G116" s="133">
        <v>0</v>
      </c>
      <c r="H116" s="145">
        <v>200</v>
      </c>
      <c r="I116" s="187" t="str">
        <f t="shared" si="13"/>
        <v>****※****※****※****※*</v>
      </c>
      <c r="J116" s="188"/>
      <c r="K116" s="188"/>
      <c r="L116" s="188"/>
      <c r="M116" s="138">
        <f t="shared" si="15"/>
        <v>17144</v>
      </c>
    </row>
    <row r="117" spans="1:13" ht="13.5">
      <c r="A117" s="35" t="s">
        <v>191</v>
      </c>
      <c r="B117" s="183" t="s">
        <v>202</v>
      </c>
      <c r="C117" s="183"/>
      <c r="D117" s="183"/>
      <c r="E117" s="184"/>
      <c r="F117" s="132" t="s">
        <v>203</v>
      </c>
      <c r="G117" s="133" t="s">
        <v>204</v>
      </c>
      <c r="H117" s="134" t="s">
        <v>205</v>
      </c>
      <c r="I117" s="183" t="s">
        <v>206</v>
      </c>
      <c r="J117" s="183"/>
      <c r="K117" s="183"/>
      <c r="L117" s="185"/>
      <c r="M117" s="35" t="s">
        <v>207</v>
      </c>
    </row>
  </sheetData>
  <sheetProtection/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25">
      <selection activeCell="S46" sqref="S46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"平成"&amp;WIDECHAR('目次'!B3)&amp;"年３月１日の人口"</f>
        <v>平成１５年３月１日の人口</v>
      </c>
      <c r="L1" s="98" t="s">
        <v>186</v>
      </c>
    </row>
    <row r="2" spans="2:9" ht="15" customHeight="1" thickBot="1">
      <c r="B2" s="130" t="s">
        <v>109</v>
      </c>
      <c r="C2" s="33"/>
      <c r="D2" s="77"/>
      <c r="E2" s="77"/>
      <c r="F2" s="77"/>
      <c r="G2" s="77" t="s">
        <v>110</v>
      </c>
      <c r="H2" s="77"/>
      <c r="I2" s="77"/>
    </row>
    <row r="3" spans="2:17" ht="15" customHeight="1">
      <c r="B3" s="84" t="s">
        <v>111</v>
      </c>
      <c r="C3" s="124"/>
      <c r="D3" s="154">
        <f>SUM(D4:F5)</f>
        <v>34108</v>
      </c>
      <c r="E3" s="155"/>
      <c r="F3" s="156"/>
      <c r="G3" s="47" t="s">
        <v>112</v>
      </c>
      <c r="H3" s="90" t="s">
        <v>184</v>
      </c>
      <c r="I3" s="48" t="s">
        <v>113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116</v>
      </c>
      <c r="C4" s="126"/>
      <c r="D4" s="157">
        <f>D10+D16</f>
        <v>17189</v>
      </c>
      <c r="E4" s="158"/>
      <c r="F4" s="159"/>
      <c r="G4" s="49" t="s">
        <v>112</v>
      </c>
      <c r="H4" s="91" t="s">
        <v>183</v>
      </c>
      <c r="I4" s="50" t="s">
        <v>113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117</v>
      </c>
      <c r="C5" s="126"/>
      <c r="D5" s="157">
        <f>D11+D17</f>
        <v>16919</v>
      </c>
      <c r="E5" s="158"/>
      <c r="F5" s="159"/>
      <c r="G5" s="51" t="s">
        <v>112</v>
      </c>
      <c r="H5" s="92" t="s">
        <v>183</v>
      </c>
      <c r="I5" s="52" t="s">
        <v>113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121</v>
      </c>
      <c r="C6" s="128"/>
      <c r="D6" s="160">
        <f>D12+D18</f>
        <v>10794</v>
      </c>
      <c r="E6" s="161"/>
      <c r="F6" s="162"/>
      <c r="G6" s="55" t="s">
        <v>112</v>
      </c>
      <c r="H6" s="93" t="s">
        <v>183</v>
      </c>
      <c r="I6" s="56" t="s">
        <v>113</v>
      </c>
      <c r="L6" s="167" t="s">
        <v>136</v>
      </c>
      <c r="M6" s="118">
        <v>120</v>
      </c>
      <c r="N6" s="119">
        <v>150</v>
      </c>
      <c r="O6" s="30"/>
      <c r="P6" s="121">
        <v>64</v>
      </c>
      <c r="Q6" s="59"/>
    </row>
    <row r="7" spans="6:17" ht="15" customHeight="1">
      <c r="F7" s="102"/>
      <c r="H7" s="58"/>
      <c r="L7" s="168"/>
      <c r="M7" s="163">
        <f>SUM(M6:N6)</f>
        <v>270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0" t="s">
        <v>124</v>
      </c>
      <c r="C8" s="31"/>
      <c r="D8" s="31"/>
      <c r="E8" s="31"/>
      <c r="F8" s="103"/>
      <c r="G8" s="77" t="s">
        <v>110</v>
      </c>
      <c r="H8" s="77"/>
      <c r="I8" s="77"/>
      <c r="L8" s="167" t="s">
        <v>137</v>
      </c>
      <c r="M8" s="118">
        <v>184</v>
      </c>
      <c r="N8" s="120">
        <v>194</v>
      </c>
      <c r="O8" s="61"/>
      <c r="P8" s="123">
        <v>95</v>
      </c>
      <c r="Q8" s="59"/>
      <c r="S8" s="115"/>
    </row>
    <row r="9" spans="2:17" ht="15" customHeight="1">
      <c r="B9" s="84" t="s">
        <v>111</v>
      </c>
      <c r="C9" s="124"/>
      <c r="D9" s="154">
        <f>SUM(D10:F11)</f>
        <v>33700</v>
      </c>
      <c r="E9" s="155"/>
      <c r="F9" s="156"/>
      <c r="G9" s="47" t="s">
        <v>112</v>
      </c>
      <c r="H9" s="94" t="s">
        <v>183</v>
      </c>
      <c r="I9" s="48" t="s">
        <v>113</v>
      </c>
      <c r="L9" s="168"/>
      <c r="M9" s="163">
        <f>SUM(M8:N8)</f>
        <v>378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116</v>
      </c>
      <c r="C10" s="126"/>
      <c r="D10" s="171">
        <v>16990</v>
      </c>
      <c r="E10" s="158"/>
      <c r="F10" s="159"/>
      <c r="G10" s="49" t="s">
        <v>112</v>
      </c>
      <c r="H10" s="91" t="s">
        <v>183</v>
      </c>
      <c r="I10" s="50" t="s">
        <v>113</v>
      </c>
      <c r="L10" s="167" t="s">
        <v>138</v>
      </c>
      <c r="M10" s="118">
        <v>1356</v>
      </c>
      <c r="N10" s="120">
        <v>1285</v>
      </c>
      <c r="O10" s="61"/>
      <c r="P10" s="123">
        <v>920</v>
      </c>
      <c r="Q10" s="59"/>
    </row>
    <row r="11" spans="2:17" ht="15" customHeight="1">
      <c r="B11" s="125" t="s">
        <v>117</v>
      </c>
      <c r="C11" s="126"/>
      <c r="D11" s="171">
        <v>16710</v>
      </c>
      <c r="E11" s="158"/>
      <c r="F11" s="159"/>
      <c r="G11" s="49" t="s">
        <v>112</v>
      </c>
      <c r="H11" s="92" t="s">
        <v>183</v>
      </c>
      <c r="I11" s="50" t="s">
        <v>113</v>
      </c>
      <c r="L11" s="168"/>
      <c r="M11" s="163">
        <f>SUM(M10:N10)</f>
        <v>2641</v>
      </c>
      <c r="N11" s="164"/>
      <c r="O11" s="32" t="s">
        <v>159</v>
      </c>
      <c r="P11" s="122">
        <v>673</v>
      </c>
      <c r="Q11" s="52" t="s">
        <v>161</v>
      </c>
    </row>
    <row r="12" spans="2:17" ht="15" customHeight="1" thickBot="1">
      <c r="B12" s="127" t="s">
        <v>121</v>
      </c>
      <c r="C12" s="128"/>
      <c r="D12" s="172">
        <v>10498</v>
      </c>
      <c r="E12" s="161"/>
      <c r="F12" s="162"/>
      <c r="G12" s="55" t="s">
        <v>112</v>
      </c>
      <c r="H12" s="93" t="s">
        <v>183</v>
      </c>
      <c r="I12" s="56" t="s">
        <v>113</v>
      </c>
      <c r="L12" s="167" t="s">
        <v>139</v>
      </c>
      <c r="M12" s="118">
        <v>2110</v>
      </c>
      <c r="N12" s="120">
        <v>2046</v>
      </c>
      <c r="O12" s="61"/>
      <c r="P12" s="123">
        <v>1249</v>
      </c>
      <c r="Q12" s="59"/>
    </row>
    <row r="13" spans="6:17" ht="15" customHeight="1">
      <c r="F13" s="102"/>
      <c r="H13" s="58"/>
      <c r="L13" s="168"/>
      <c r="M13" s="163">
        <f>SUM(M12:N12)</f>
        <v>4156</v>
      </c>
      <c r="N13" s="164"/>
      <c r="O13" s="32" t="s">
        <v>159</v>
      </c>
      <c r="P13" s="122">
        <v>1238</v>
      </c>
      <c r="Q13" s="52" t="s">
        <v>161</v>
      </c>
    </row>
    <row r="14" spans="2:17" ht="15" customHeight="1" thickBot="1">
      <c r="B14" s="130" t="s">
        <v>129</v>
      </c>
      <c r="C14" s="31"/>
      <c r="D14" s="31"/>
      <c r="E14" s="31"/>
      <c r="F14" s="103"/>
      <c r="G14" s="77" t="s">
        <v>110</v>
      </c>
      <c r="H14" s="77"/>
      <c r="I14" s="77"/>
      <c r="L14" s="167" t="s">
        <v>140</v>
      </c>
      <c r="M14" s="118">
        <v>510</v>
      </c>
      <c r="N14" s="120">
        <v>511</v>
      </c>
      <c r="O14" s="61"/>
      <c r="P14" s="123">
        <v>298</v>
      </c>
      <c r="Q14" s="59"/>
    </row>
    <row r="15" spans="2:17" ht="15" customHeight="1">
      <c r="B15" s="84" t="s">
        <v>111</v>
      </c>
      <c r="C15" s="124"/>
      <c r="D15" s="154">
        <f>SUM(D16:F17)</f>
        <v>408</v>
      </c>
      <c r="E15" s="155"/>
      <c r="F15" s="156"/>
      <c r="G15" s="47" t="s">
        <v>112</v>
      </c>
      <c r="H15" s="94" t="s">
        <v>183</v>
      </c>
      <c r="I15" s="48" t="s">
        <v>113</v>
      </c>
      <c r="L15" s="168"/>
      <c r="M15" s="163">
        <f>SUM(M14:N14)</f>
        <v>1021</v>
      </c>
      <c r="N15" s="164"/>
      <c r="O15" s="32" t="s">
        <v>159</v>
      </c>
      <c r="P15" s="122">
        <v>298</v>
      </c>
      <c r="Q15" s="52" t="s">
        <v>161</v>
      </c>
    </row>
    <row r="16" spans="2:17" ht="15" customHeight="1">
      <c r="B16" s="125" t="s">
        <v>116</v>
      </c>
      <c r="C16" s="126"/>
      <c r="D16" s="171">
        <v>199</v>
      </c>
      <c r="E16" s="158"/>
      <c r="F16" s="159"/>
      <c r="G16" s="49" t="s">
        <v>112</v>
      </c>
      <c r="H16" s="91" t="s">
        <v>183</v>
      </c>
      <c r="I16" s="50" t="s">
        <v>113</v>
      </c>
      <c r="L16" s="167" t="s">
        <v>141</v>
      </c>
      <c r="M16" s="118">
        <v>1248</v>
      </c>
      <c r="N16" s="120">
        <v>1277</v>
      </c>
      <c r="O16" s="61"/>
      <c r="P16" s="123">
        <v>765</v>
      </c>
      <c r="Q16" s="59"/>
    </row>
    <row r="17" spans="2:17" ht="15" customHeight="1">
      <c r="B17" s="125" t="s">
        <v>117</v>
      </c>
      <c r="C17" s="126"/>
      <c r="D17" s="171">
        <v>209</v>
      </c>
      <c r="E17" s="158"/>
      <c r="F17" s="159"/>
      <c r="G17" s="49" t="s">
        <v>112</v>
      </c>
      <c r="H17" s="92" t="s">
        <v>183</v>
      </c>
      <c r="I17" s="50" t="s">
        <v>113</v>
      </c>
      <c r="L17" s="168"/>
      <c r="M17" s="163">
        <f>SUM(M16:N16)</f>
        <v>2525</v>
      </c>
      <c r="N17" s="164"/>
      <c r="O17" s="32" t="s">
        <v>159</v>
      </c>
      <c r="P17" s="122">
        <v>760</v>
      </c>
      <c r="Q17" s="52" t="s">
        <v>161</v>
      </c>
    </row>
    <row r="18" spans="2:17" ht="15" customHeight="1" thickBot="1">
      <c r="B18" s="127" t="s">
        <v>121</v>
      </c>
      <c r="C18" s="128"/>
      <c r="D18" s="172">
        <v>296</v>
      </c>
      <c r="E18" s="161"/>
      <c r="F18" s="162"/>
      <c r="G18" s="55" t="s">
        <v>112</v>
      </c>
      <c r="H18" s="93" t="s">
        <v>183</v>
      </c>
      <c r="I18" s="56" t="s">
        <v>113</v>
      </c>
      <c r="L18" s="167" t="s">
        <v>142</v>
      </c>
      <c r="M18" s="118">
        <v>2407</v>
      </c>
      <c r="N18" s="120">
        <v>2363</v>
      </c>
      <c r="O18" s="61"/>
      <c r="P18" s="123">
        <v>1570</v>
      </c>
      <c r="Q18" s="59"/>
    </row>
    <row r="19" spans="6:17" ht="15" customHeight="1">
      <c r="F19" s="45"/>
      <c r="H19" s="58"/>
      <c r="L19" s="170"/>
      <c r="M19" s="163">
        <f>SUM(M18:N18)</f>
        <v>4770</v>
      </c>
      <c r="N19" s="164"/>
      <c r="O19" s="32" t="s">
        <v>159</v>
      </c>
      <c r="P19" s="122">
        <v>1570</v>
      </c>
      <c r="Q19" s="52" t="s">
        <v>161</v>
      </c>
    </row>
    <row r="20" spans="2:17" ht="15" customHeight="1">
      <c r="B20" s="88" t="s">
        <v>108</v>
      </c>
      <c r="C20" s="10"/>
      <c r="D20" s="10"/>
      <c r="H20" s="45"/>
      <c r="L20" s="167" t="s">
        <v>143</v>
      </c>
      <c r="M20" s="118">
        <v>87</v>
      </c>
      <c r="N20" s="120">
        <v>100</v>
      </c>
      <c r="O20" s="61"/>
      <c r="P20" s="123">
        <v>45</v>
      </c>
      <c r="Q20" s="59"/>
    </row>
    <row r="21" spans="3:17" ht="15" customHeight="1" thickBot="1">
      <c r="C21" s="46"/>
      <c r="H21" s="45"/>
      <c r="L21" s="168"/>
      <c r="M21" s="163">
        <f>SUM(M20:N20)</f>
        <v>187</v>
      </c>
      <c r="N21" s="164"/>
      <c r="O21" s="32" t="s">
        <v>159</v>
      </c>
      <c r="P21" s="122">
        <v>45</v>
      </c>
      <c r="Q21" s="52" t="s">
        <v>161</v>
      </c>
    </row>
    <row r="22" spans="2:17" ht="15" customHeight="1">
      <c r="B22" s="11" t="s">
        <v>114</v>
      </c>
      <c r="C22" s="12" t="s">
        <v>115</v>
      </c>
      <c r="D22" s="12" t="s">
        <v>116</v>
      </c>
      <c r="E22" s="12" t="s">
        <v>117</v>
      </c>
      <c r="F22" s="12" t="s">
        <v>118</v>
      </c>
      <c r="G22" s="80" t="s">
        <v>110</v>
      </c>
      <c r="H22" s="81"/>
      <c r="I22" s="82"/>
      <c r="L22" s="167" t="s">
        <v>144</v>
      </c>
      <c r="M22" s="118">
        <v>1227</v>
      </c>
      <c r="N22" s="120">
        <v>1176</v>
      </c>
      <c r="O22" s="61"/>
      <c r="P22" s="123">
        <v>819</v>
      </c>
      <c r="Q22" s="59"/>
    </row>
    <row r="23" spans="2:17" ht="15" customHeight="1">
      <c r="B23" s="13" t="s">
        <v>119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13</v>
      </c>
      <c r="F23" s="106">
        <f aca="true" t="shared" si="1" ref="F23:F29">SUM(D23:E23)</f>
        <v>32</v>
      </c>
      <c r="G23" s="49" t="s">
        <v>112</v>
      </c>
      <c r="H23" s="91" t="s">
        <v>183</v>
      </c>
      <c r="I23" s="50" t="s">
        <v>113</v>
      </c>
      <c r="L23" s="168"/>
      <c r="M23" s="163">
        <f>SUM(M22:N22)</f>
        <v>2403</v>
      </c>
      <c r="N23" s="164"/>
      <c r="O23" s="32" t="s">
        <v>159</v>
      </c>
      <c r="P23" s="122">
        <v>819</v>
      </c>
      <c r="Q23" s="52" t="s">
        <v>161</v>
      </c>
    </row>
    <row r="24" spans="2:17" ht="15" customHeight="1">
      <c r="B24" s="13" t="s">
        <v>120</v>
      </c>
      <c r="C24" s="105">
        <f t="shared" si="0"/>
        <v>2</v>
      </c>
      <c r="D24" s="105">
        <f t="shared" si="0"/>
        <v>7</v>
      </c>
      <c r="E24" s="105">
        <f t="shared" si="0"/>
        <v>8</v>
      </c>
      <c r="F24" s="106">
        <f t="shared" si="1"/>
        <v>15</v>
      </c>
      <c r="G24" s="49" t="s">
        <v>112</v>
      </c>
      <c r="H24" s="91" t="s">
        <v>183</v>
      </c>
      <c r="I24" s="50" t="s">
        <v>113</v>
      </c>
      <c r="L24" s="167" t="s">
        <v>145</v>
      </c>
      <c r="M24" s="118">
        <v>449</v>
      </c>
      <c r="N24" s="120">
        <v>451</v>
      </c>
      <c r="O24" s="61"/>
      <c r="P24" s="123">
        <v>244</v>
      </c>
      <c r="Q24" s="59"/>
    </row>
    <row r="25" spans="2:17" ht="15" customHeight="1">
      <c r="B25" s="13" t="s">
        <v>122</v>
      </c>
      <c r="C25" s="105">
        <f t="shared" si="0"/>
        <v>46</v>
      </c>
      <c r="D25" s="105">
        <f t="shared" si="0"/>
        <v>49</v>
      </c>
      <c r="E25" s="105">
        <f t="shared" si="0"/>
        <v>46</v>
      </c>
      <c r="F25" s="106">
        <f t="shared" si="1"/>
        <v>95</v>
      </c>
      <c r="G25" s="49" t="s">
        <v>112</v>
      </c>
      <c r="H25" s="91" t="s">
        <v>183</v>
      </c>
      <c r="I25" s="50" t="s">
        <v>113</v>
      </c>
      <c r="L25" s="168"/>
      <c r="M25" s="163">
        <f>SUM(M24:N24)</f>
        <v>900</v>
      </c>
      <c r="N25" s="164"/>
      <c r="O25" s="32" t="s">
        <v>159</v>
      </c>
      <c r="P25" s="122">
        <v>243</v>
      </c>
      <c r="Q25" s="52" t="s">
        <v>161</v>
      </c>
    </row>
    <row r="26" spans="2:17" ht="15" customHeight="1">
      <c r="B26" s="13" t="s">
        <v>123</v>
      </c>
      <c r="C26" s="105">
        <f t="shared" si="0"/>
        <v>38</v>
      </c>
      <c r="D26" s="105">
        <f t="shared" si="0"/>
        <v>54</v>
      </c>
      <c r="E26" s="105">
        <f t="shared" si="0"/>
        <v>41</v>
      </c>
      <c r="F26" s="106">
        <f t="shared" si="1"/>
        <v>95</v>
      </c>
      <c r="G26" s="49" t="s">
        <v>112</v>
      </c>
      <c r="H26" s="91" t="s">
        <v>183</v>
      </c>
      <c r="I26" s="50" t="s">
        <v>113</v>
      </c>
      <c r="L26" s="167" t="s">
        <v>146</v>
      </c>
      <c r="M26" s="118">
        <v>1816</v>
      </c>
      <c r="N26" s="120">
        <v>1645</v>
      </c>
      <c r="O26" s="61"/>
      <c r="P26" s="123">
        <v>1312</v>
      </c>
      <c r="Q26" s="59"/>
    </row>
    <row r="27" spans="2:17" ht="15" customHeight="1">
      <c r="B27" s="13" t="s">
        <v>125</v>
      </c>
      <c r="C27" s="105">
        <f t="shared" si="0"/>
        <v>10</v>
      </c>
      <c r="D27" s="105">
        <f t="shared" si="0"/>
        <v>0</v>
      </c>
      <c r="E27" s="105">
        <f t="shared" si="0"/>
        <v>0</v>
      </c>
      <c r="F27" s="106">
        <f t="shared" si="1"/>
        <v>0</v>
      </c>
      <c r="G27" s="49" t="s">
        <v>112</v>
      </c>
      <c r="H27" s="91" t="s">
        <v>183</v>
      </c>
      <c r="I27" s="50" t="s">
        <v>113</v>
      </c>
      <c r="L27" s="168"/>
      <c r="M27" s="163">
        <f>SUM(M26:N26)</f>
        <v>3461</v>
      </c>
      <c r="N27" s="164"/>
      <c r="O27" s="32" t="s">
        <v>159</v>
      </c>
      <c r="P27" s="122">
        <v>1312</v>
      </c>
      <c r="Q27" s="52" t="s">
        <v>161</v>
      </c>
    </row>
    <row r="28" spans="2:17" ht="15" customHeight="1" thickBot="1">
      <c r="B28" s="14" t="s">
        <v>126</v>
      </c>
      <c r="C28" s="107">
        <f t="shared" si="0"/>
        <v>10</v>
      </c>
      <c r="D28" s="107">
        <f t="shared" si="0"/>
        <v>0</v>
      </c>
      <c r="E28" s="107">
        <f t="shared" si="0"/>
        <v>8</v>
      </c>
      <c r="F28" s="108">
        <f t="shared" si="1"/>
        <v>8</v>
      </c>
      <c r="G28" s="60" t="s">
        <v>112</v>
      </c>
      <c r="H28" s="95" t="s">
        <v>183</v>
      </c>
      <c r="I28" s="53" t="s">
        <v>113</v>
      </c>
      <c r="L28" s="167" t="s">
        <v>147</v>
      </c>
      <c r="M28" s="118">
        <v>391</v>
      </c>
      <c r="N28" s="120">
        <v>391</v>
      </c>
      <c r="O28" s="61"/>
      <c r="P28" s="123">
        <v>253</v>
      </c>
      <c r="Q28" s="59"/>
    </row>
    <row r="29" spans="2:17" ht="15" customHeight="1" thickBot="1">
      <c r="B29" s="15" t="s">
        <v>127</v>
      </c>
      <c r="C29" s="109">
        <f t="shared" si="0"/>
        <v>6</v>
      </c>
      <c r="D29" s="109">
        <f t="shared" si="0"/>
        <v>7</v>
      </c>
      <c r="E29" s="109">
        <f t="shared" si="0"/>
        <v>2</v>
      </c>
      <c r="F29" s="110">
        <f t="shared" si="1"/>
        <v>9</v>
      </c>
      <c r="G29" s="62" t="s">
        <v>112</v>
      </c>
      <c r="H29" s="96" t="s">
        <v>183</v>
      </c>
      <c r="I29" s="63" t="s">
        <v>113</v>
      </c>
      <c r="L29" s="168"/>
      <c r="M29" s="163">
        <f>SUM(M28:N28)</f>
        <v>782</v>
      </c>
      <c r="N29" s="164"/>
      <c r="O29" s="32" t="s">
        <v>159</v>
      </c>
      <c r="P29" s="122">
        <v>253</v>
      </c>
      <c r="Q29" s="52" t="s">
        <v>161</v>
      </c>
    </row>
    <row r="30" spans="3:17" ht="15" customHeight="1" thickBot="1">
      <c r="C30" s="46"/>
      <c r="H30" s="45"/>
      <c r="L30" s="167" t="s">
        <v>148</v>
      </c>
      <c r="M30" s="118">
        <v>1063</v>
      </c>
      <c r="N30" s="120">
        <v>1051</v>
      </c>
      <c r="O30" s="61"/>
      <c r="P30" s="123">
        <v>669</v>
      </c>
      <c r="Q30" s="59"/>
    </row>
    <row r="31" spans="2:17" ht="15" customHeight="1">
      <c r="B31" s="11" t="s">
        <v>128</v>
      </c>
      <c r="C31" s="12" t="s">
        <v>115</v>
      </c>
      <c r="D31" s="12" t="s">
        <v>116</v>
      </c>
      <c r="E31" s="12" t="s">
        <v>117</v>
      </c>
      <c r="F31" s="12" t="s">
        <v>118</v>
      </c>
      <c r="G31" s="80" t="s">
        <v>110</v>
      </c>
      <c r="H31" s="81"/>
      <c r="I31" s="82"/>
      <c r="L31" s="168"/>
      <c r="M31" s="163">
        <f>SUM(M30:N30)</f>
        <v>2114</v>
      </c>
      <c r="N31" s="164"/>
      <c r="O31" s="32" t="s">
        <v>159</v>
      </c>
      <c r="P31" s="122">
        <v>669</v>
      </c>
      <c r="Q31" s="52" t="s">
        <v>161</v>
      </c>
    </row>
    <row r="32" spans="2:17" ht="15" customHeight="1">
      <c r="B32" s="13" t="s">
        <v>119</v>
      </c>
      <c r="C32" s="116">
        <v>0</v>
      </c>
      <c r="D32" s="116">
        <v>19</v>
      </c>
      <c r="E32" s="116">
        <v>13</v>
      </c>
      <c r="F32" s="106">
        <f aca="true" t="shared" si="2" ref="F32:F38">SUM(D32:E32)</f>
        <v>32</v>
      </c>
      <c r="G32" s="49" t="s">
        <v>112</v>
      </c>
      <c r="H32" s="91" t="s">
        <v>183</v>
      </c>
      <c r="I32" s="50" t="s">
        <v>113</v>
      </c>
      <c r="L32" s="167" t="s">
        <v>149</v>
      </c>
      <c r="M32" s="118">
        <v>1109</v>
      </c>
      <c r="N32" s="120">
        <v>1180</v>
      </c>
      <c r="O32" s="61"/>
      <c r="P32" s="123">
        <v>682</v>
      </c>
      <c r="Q32" s="59"/>
    </row>
    <row r="33" spans="2:17" ht="15" customHeight="1">
      <c r="B33" s="13" t="s">
        <v>120</v>
      </c>
      <c r="C33" s="116">
        <v>2</v>
      </c>
      <c r="D33" s="116">
        <v>7</v>
      </c>
      <c r="E33" s="116">
        <v>8</v>
      </c>
      <c r="F33" s="106">
        <f t="shared" si="2"/>
        <v>15</v>
      </c>
      <c r="G33" s="49" t="s">
        <v>112</v>
      </c>
      <c r="H33" s="91" t="s">
        <v>183</v>
      </c>
      <c r="I33" s="50" t="s">
        <v>113</v>
      </c>
      <c r="L33" s="168"/>
      <c r="M33" s="163">
        <f>SUM(M32:N32)</f>
        <v>2289</v>
      </c>
      <c r="N33" s="164"/>
      <c r="O33" s="32" t="s">
        <v>159</v>
      </c>
      <c r="P33" s="122">
        <v>681</v>
      </c>
      <c r="Q33" s="52" t="s">
        <v>161</v>
      </c>
    </row>
    <row r="34" spans="2:17" ht="15" customHeight="1">
      <c r="B34" s="13" t="s">
        <v>122</v>
      </c>
      <c r="C34" s="116">
        <v>34</v>
      </c>
      <c r="D34" s="116">
        <v>42</v>
      </c>
      <c r="E34" s="116">
        <v>40</v>
      </c>
      <c r="F34" s="106">
        <f t="shared" si="2"/>
        <v>82</v>
      </c>
      <c r="G34" s="49" t="s">
        <v>112</v>
      </c>
      <c r="H34" s="91" t="s">
        <v>183</v>
      </c>
      <c r="I34" s="50" t="s">
        <v>113</v>
      </c>
      <c r="L34" s="167" t="s">
        <v>150</v>
      </c>
      <c r="M34" s="118">
        <v>407</v>
      </c>
      <c r="N34" s="120">
        <v>369</v>
      </c>
      <c r="O34" s="61"/>
      <c r="P34" s="123">
        <v>238</v>
      </c>
      <c r="Q34" s="59"/>
    </row>
    <row r="35" spans="2:17" ht="15" customHeight="1">
      <c r="B35" s="13" t="s">
        <v>123</v>
      </c>
      <c r="C35" s="116">
        <v>37</v>
      </c>
      <c r="D35" s="116">
        <v>51</v>
      </c>
      <c r="E35" s="116">
        <v>41</v>
      </c>
      <c r="F35" s="106">
        <f t="shared" si="2"/>
        <v>92</v>
      </c>
      <c r="G35" s="49" t="s">
        <v>112</v>
      </c>
      <c r="H35" s="91" t="s">
        <v>183</v>
      </c>
      <c r="I35" s="50" t="s">
        <v>113</v>
      </c>
      <c r="L35" s="168"/>
      <c r="M35" s="163">
        <f>SUM(M34:N34)</f>
        <v>776</v>
      </c>
      <c r="N35" s="164"/>
      <c r="O35" s="32" t="s">
        <v>159</v>
      </c>
      <c r="P35" s="122">
        <v>238</v>
      </c>
      <c r="Q35" s="52" t="s">
        <v>161</v>
      </c>
    </row>
    <row r="36" spans="2:17" ht="15" customHeight="1">
      <c r="B36" s="13" t="s">
        <v>125</v>
      </c>
      <c r="C36" s="116">
        <v>10</v>
      </c>
      <c r="D36" s="116">
        <v>0</v>
      </c>
      <c r="E36" s="116">
        <v>0</v>
      </c>
      <c r="F36" s="106">
        <f t="shared" si="2"/>
        <v>0</v>
      </c>
      <c r="G36" s="49" t="s">
        <v>112</v>
      </c>
      <c r="H36" s="91" t="s">
        <v>183</v>
      </c>
      <c r="I36" s="50" t="s">
        <v>113</v>
      </c>
      <c r="L36" s="167" t="s">
        <v>151</v>
      </c>
      <c r="M36" s="118">
        <v>838</v>
      </c>
      <c r="N36" s="120">
        <v>843</v>
      </c>
      <c r="O36" s="61"/>
      <c r="P36" s="123">
        <v>513</v>
      </c>
      <c r="Q36" s="59"/>
    </row>
    <row r="37" spans="2:17" ht="15" customHeight="1" thickBot="1">
      <c r="B37" s="14" t="s">
        <v>126</v>
      </c>
      <c r="C37" s="117">
        <v>2</v>
      </c>
      <c r="D37" s="117">
        <v>0</v>
      </c>
      <c r="E37" s="117">
        <v>0</v>
      </c>
      <c r="F37" s="108">
        <f t="shared" si="2"/>
        <v>0</v>
      </c>
      <c r="G37" s="60" t="s">
        <v>112</v>
      </c>
      <c r="H37" s="95" t="s">
        <v>183</v>
      </c>
      <c r="I37" s="53" t="s">
        <v>113</v>
      </c>
      <c r="L37" s="168"/>
      <c r="M37" s="163">
        <f>SUM(M36:N36)</f>
        <v>1681</v>
      </c>
      <c r="N37" s="164"/>
      <c r="O37" s="32" t="s">
        <v>159</v>
      </c>
      <c r="P37" s="122">
        <v>513</v>
      </c>
      <c r="Q37" s="52" t="s">
        <v>161</v>
      </c>
    </row>
    <row r="38" spans="2:17" ht="15" customHeight="1" thickBot="1">
      <c r="B38" s="15" t="s">
        <v>127</v>
      </c>
      <c r="C38" s="109">
        <f>C32-C33+C34-C35+C36-C37</f>
        <v>3</v>
      </c>
      <c r="D38" s="109">
        <f>D32-D33+D34-D35+D36-D37</f>
        <v>3</v>
      </c>
      <c r="E38" s="109">
        <f>E32-E33+E34-E35+E36-E37</f>
        <v>4</v>
      </c>
      <c r="F38" s="110">
        <f t="shared" si="2"/>
        <v>7</v>
      </c>
      <c r="G38" s="64" t="s">
        <v>112</v>
      </c>
      <c r="H38" s="96" t="s">
        <v>183</v>
      </c>
      <c r="I38" s="63" t="s">
        <v>113</v>
      </c>
      <c r="L38" s="167" t="s">
        <v>152</v>
      </c>
      <c r="M38" s="118">
        <v>149</v>
      </c>
      <c r="N38" s="120">
        <v>145</v>
      </c>
      <c r="O38" s="61"/>
      <c r="P38" s="123">
        <v>65</v>
      </c>
      <c r="Q38" s="59"/>
    </row>
    <row r="39" spans="3:17" ht="15" customHeight="1" thickBot="1">
      <c r="C39" s="46"/>
      <c r="H39" s="45"/>
      <c r="L39" s="168"/>
      <c r="M39" s="163">
        <f>SUM(M38:N38)</f>
        <v>294</v>
      </c>
      <c r="N39" s="164"/>
      <c r="O39" s="32" t="s">
        <v>159</v>
      </c>
      <c r="P39" s="122">
        <v>65</v>
      </c>
      <c r="Q39" s="52" t="s">
        <v>161</v>
      </c>
    </row>
    <row r="40" spans="2:17" ht="15" customHeight="1">
      <c r="B40" s="11" t="s">
        <v>130</v>
      </c>
      <c r="C40" s="12" t="s">
        <v>115</v>
      </c>
      <c r="D40" s="12" t="s">
        <v>116</v>
      </c>
      <c r="E40" s="12" t="s">
        <v>117</v>
      </c>
      <c r="F40" s="12" t="s">
        <v>118</v>
      </c>
      <c r="G40" s="80" t="s">
        <v>110</v>
      </c>
      <c r="H40" s="81"/>
      <c r="I40" s="82"/>
      <c r="L40" s="167" t="s">
        <v>153</v>
      </c>
      <c r="M40" s="118">
        <v>195</v>
      </c>
      <c r="N40" s="120">
        <v>217</v>
      </c>
      <c r="O40" s="61"/>
      <c r="P40" s="123">
        <v>91</v>
      </c>
      <c r="Q40" s="59"/>
    </row>
    <row r="41" spans="2:17" ht="15" customHeight="1">
      <c r="B41" s="13" t="s">
        <v>119</v>
      </c>
      <c r="C41" s="116">
        <v>0</v>
      </c>
      <c r="D41" s="116">
        <v>0</v>
      </c>
      <c r="E41" s="116">
        <v>0</v>
      </c>
      <c r="F41" s="106">
        <f aca="true" t="shared" si="3" ref="F41:F47">SUM(D41:E41)</f>
        <v>0</v>
      </c>
      <c r="G41" s="49" t="s">
        <v>112</v>
      </c>
      <c r="H41" s="91" t="s">
        <v>183</v>
      </c>
      <c r="I41" s="50" t="s">
        <v>113</v>
      </c>
      <c r="L41" s="168"/>
      <c r="M41" s="163">
        <f>SUM(M40:N40)</f>
        <v>412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120</v>
      </c>
      <c r="C42" s="116">
        <v>0</v>
      </c>
      <c r="D42" s="116">
        <v>0</v>
      </c>
      <c r="E42" s="116">
        <v>0</v>
      </c>
      <c r="F42" s="106">
        <f t="shared" si="3"/>
        <v>0</v>
      </c>
      <c r="G42" s="49" t="s">
        <v>112</v>
      </c>
      <c r="H42" s="91" t="s">
        <v>183</v>
      </c>
      <c r="I42" s="50" t="s">
        <v>113</v>
      </c>
      <c r="L42" s="167" t="s">
        <v>154</v>
      </c>
      <c r="M42" s="118">
        <v>697</v>
      </c>
      <c r="N42" s="120">
        <v>690</v>
      </c>
      <c r="O42" s="61"/>
      <c r="P42" s="123">
        <v>445</v>
      </c>
      <c r="Q42" s="59"/>
    </row>
    <row r="43" spans="2:17" ht="15" customHeight="1">
      <c r="B43" s="13" t="s">
        <v>122</v>
      </c>
      <c r="C43" s="116">
        <v>12</v>
      </c>
      <c r="D43" s="116">
        <v>7</v>
      </c>
      <c r="E43" s="116">
        <v>6</v>
      </c>
      <c r="F43" s="106">
        <f t="shared" si="3"/>
        <v>13</v>
      </c>
      <c r="G43" s="49" t="s">
        <v>112</v>
      </c>
      <c r="H43" s="91" t="s">
        <v>183</v>
      </c>
      <c r="I43" s="50" t="s">
        <v>113</v>
      </c>
      <c r="L43" s="168"/>
      <c r="M43" s="163">
        <f>SUM(M42:N42)</f>
        <v>1387</v>
      </c>
      <c r="N43" s="164"/>
      <c r="O43" s="32" t="s">
        <v>163</v>
      </c>
      <c r="P43" s="122">
        <v>439</v>
      </c>
      <c r="Q43" s="52" t="s">
        <v>164</v>
      </c>
    </row>
    <row r="44" spans="2:17" ht="15" customHeight="1">
      <c r="B44" s="13" t="s">
        <v>123</v>
      </c>
      <c r="C44" s="116">
        <v>1</v>
      </c>
      <c r="D44" s="116">
        <v>3</v>
      </c>
      <c r="E44" s="116">
        <v>0</v>
      </c>
      <c r="F44" s="106">
        <f t="shared" si="3"/>
        <v>3</v>
      </c>
      <c r="G44" s="49" t="s">
        <v>112</v>
      </c>
      <c r="H44" s="91" t="s">
        <v>183</v>
      </c>
      <c r="I44" s="50" t="s">
        <v>113</v>
      </c>
      <c r="L44" s="167" t="s">
        <v>155</v>
      </c>
      <c r="M44" s="118">
        <v>322</v>
      </c>
      <c r="N44" s="120">
        <v>323</v>
      </c>
      <c r="O44" s="61"/>
      <c r="P44" s="123">
        <v>197</v>
      </c>
      <c r="Q44" s="59"/>
    </row>
    <row r="45" spans="2:17" ht="15" customHeight="1">
      <c r="B45" s="13" t="s">
        <v>125</v>
      </c>
      <c r="C45" s="116">
        <v>0</v>
      </c>
      <c r="D45" s="116">
        <v>0</v>
      </c>
      <c r="E45" s="116">
        <v>0</v>
      </c>
      <c r="F45" s="106">
        <f t="shared" si="3"/>
        <v>0</v>
      </c>
      <c r="G45" s="49" t="s">
        <v>112</v>
      </c>
      <c r="H45" s="91" t="s">
        <v>183</v>
      </c>
      <c r="I45" s="50" t="s">
        <v>113</v>
      </c>
      <c r="L45" s="168"/>
      <c r="M45" s="163">
        <f>SUM(M44:N44)</f>
        <v>645</v>
      </c>
      <c r="N45" s="164"/>
      <c r="O45" s="32" t="s">
        <v>159</v>
      </c>
      <c r="P45" s="122">
        <v>197</v>
      </c>
      <c r="Q45" s="52" t="s">
        <v>161</v>
      </c>
    </row>
    <row r="46" spans="2:17" ht="15" customHeight="1" thickBot="1">
      <c r="B46" s="14" t="s">
        <v>126</v>
      </c>
      <c r="C46" s="117">
        <v>8</v>
      </c>
      <c r="D46" s="117">
        <v>0</v>
      </c>
      <c r="E46" s="117">
        <v>8</v>
      </c>
      <c r="F46" s="108">
        <f t="shared" si="3"/>
        <v>8</v>
      </c>
      <c r="G46" s="60" t="s">
        <v>112</v>
      </c>
      <c r="H46" s="95" t="s">
        <v>183</v>
      </c>
      <c r="I46" s="53" t="s">
        <v>113</v>
      </c>
      <c r="L46" s="167" t="s">
        <v>156</v>
      </c>
      <c r="M46" s="118">
        <v>208</v>
      </c>
      <c r="N46" s="120">
        <v>223</v>
      </c>
      <c r="O46" s="61"/>
      <c r="P46" s="123">
        <v>95</v>
      </c>
      <c r="Q46" s="59"/>
    </row>
    <row r="47" spans="2:17" ht="15" customHeight="1" thickBot="1">
      <c r="B47" s="15" t="s">
        <v>127</v>
      </c>
      <c r="C47" s="109">
        <f>C41-C42+C43-C44+C45-C46</f>
        <v>3</v>
      </c>
      <c r="D47" s="109">
        <f>D41-D42+D43-D44+D45-D46</f>
        <v>4</v>
      </c>
      <c r="E47" s="109">
        <f>E41-E42+E43-E44+E45-E46</f>
        <v>-2</v>
      </c>
      <c r="F47" s="110">
        <f t="shared" si="3"/>
        <v>2</v>
      </c>
      <c r="G47" s="64" t="s">
        <v>112</v>
      </c>
      <c r="H47" s="96" t="s">
        <v>183</v>
      </c>
      <c r="I47" s="63" t="s">
        <v>113</v>
      </c>
      <c r="L47" s="168"/>
      <c r="M47" s="163">
        <f>SUM(M46:N46)</f>
        <v>431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117</v>
      </c>
      <c r="N48" s="120">
        <v>112</v>
      </c>
      <c r="O48" s="61"/>
      <c r="P48" s="123">
        <v>54</v>
      </c>
      <c r="Q48" s="59"/>
    </row>
    <row r="49" spans="12:17" ht="15" customHeight="1">
      <c r="L49" s="168"/>
      <c r="M49" s="163">
        <f>SUM(M48:N48)</f>
        <v>229</v>
      </c>
      <c r="N49" s="164"/>
      <c r="O49" s="32" t="s">
        <v>159</v>
      </c>
      <c r="P49" s="122">
        <v>54</v>
      </c>
      <c r="Q49" s="52" t="s">
        <v>161</v>
      </c>
    </row>
    <row r="50" spans="12:17" ht="15" customHeight="1">
      <c r="L50" s="167" t="s">
        <v>162</v>
      </c>
      <c r="M50" s="118">
        <v>179</v>
      </c>
      <c r="N50" s="120">
        <v>177</v>
      </c>
      <c r="O50" s="61"/>
      <c r="P50" s="123">
        <v>111</v>
      </c>
      <c r="Q50" s="59"/>
    </row>
    <row r="51" spans="12:17" ht="15" customHeight="1">
      <c r="L51" s="168"/>
      <c r="M51" s="163">
        <f>SUM(M50:N50)</f>
        <v>356</v>
      </c>
      <c r="N51" s="164"/>
      <c r="O51" s="32" t="s">
        <v>159</v>
      </c>
      <c r="P51" s="122">
        <v>111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17189</v>
      </c>
      <c r="N52" s="112">
        <f>SUM(N6+N8+N10+N12+N14+N16+N18+N20+N22+N24+N26+N28+N30+N32+N34+N36+N38+N40+N42+N44+N46+N48+N50)</f>
        <v>16919</v>
      </c>
      <c r="O52" s="61"/>
      <c r="P52" s="113">
        <f>SUM(P6+P8+P10+P12+P14+P16+P18+P20+P22+P24+P26+P28+P30+P32+P34+P36+P38+P40+P42+P44+P46+P48+P50)</f>
        <v>10794</v>
      </c>
      <c r="Q52" s="59"/>
    </row>
    <row r="53" spans="12:17" ht="15" customHeight="1" thickBot="1">
      <c r="L53" s="169"/>
      <c r="M53" s="165">
        <f>SUM(M52:N52)</f>
        <v>34108</v>
      </c>
      <c r="N53" s="166"/>
      <c r="O53" s="65" t="s">
        <v>167</v>
      </c>
      <c r="P53" s="114">
        <f>SUM(P7+P9+P11+P13+P15+P17+P19+P21+P23+P25+P27+P29+P31+P33+P35+P37+P39+P41+P43+P45+P47+P49+P51)</f>
        <v>10523</v>
      </c>
      <c r="Q53" s="43" t="s">
        <v>168</v>
      </c>
    </row>
  </sheetData>
  <mergeCells count="61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0:L51"/>
    <mergeCell ref="L52:L53"/>
    <mergeCell ref="D3:F3"/>
    <mergeCell ref="D4:F4"/>
    <mergeCell ref="D5:F5"/>
    <mergeCell ref="D6:F6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52" sqref="P52"/>
    </sheetView>
  </sheetViews>
  <sheetFormatPr defaultColWidth="8.796875" defaultRowHeight="15" customHeight="1"/>
  <cols>
    <col min="1" max="1" width="1.59765625" style="35" customWidth="1"/>
    <col min="2" max="2" width="7.59765625" style="10" customWidth="1"/>
    <col min="3" max="3" width="5.59765625" style="46" customWidth="1"/>
    <col min="4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"平成"&amp;WIDECHAR('目次'!B3)&amp;"年４月１日の人口"</f>
        <v>平成１５年４月１日の人口</v>
      </c>
      <c r="C1" s="10"/>
      <c r="D1" s="10"/>
      <c r="E1" s="10"/>
      <c r="F1" s="10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7" t="s">
        <v>6</v>
      </c>
      <c r="H2" s="77"/>
      <c r="I2" s="77"/>
    </row>
    <row r="3" spans="2:17" ht="15" customHeight="1">
      <c r="B3" s="84" t="s">
        <v>0</v>
      </c>
      <c r="C3" s="124"/>
      <c r="D3" s="154">
        <f>SUM(D4:F5)</f>
        <v>34150</v>
      </c>
      <c r="E3" s="155"/>
      <c r="F3" s="156"/>
      <c r="G3" s="47" t="s">
        <v>4</v>
      </c>
      <c r="H3" s="69">
        <f>D3-'前年度末'!D3</f>
        <v>42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17188</v>
      </c>
      <c r="E4" s="158"/>
      <c r="F4" s="159"/>
      <c r="G4" s="49" t="s">
        <v>4</v>
      </c>
      <c r="H4" s="70">
        <f>D4-'前年度末'!D4</f>
        <v>-1</v>
      </c>
      <c r="I4" s="50" t="s">
        <v>5</v>
      </c>
      <c r="J4" s="35" t="str">
        <f>IF(H4=0,"",IF(H4&gt;0,"↑","↓"))</f>
        <v>↓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16962</v>
      </c>
      <c r="E5" s="158"/>
      <c r="F5" s="159"/>
      <c r="G5" s="49" t="s">
        <v>4</v>
      </c>
      <c r="H5" s="70">
        <f>D5-'前年度末'!D5</f>
        <v>43</v>
      </c>
      <c r="I5" s="50" t="s">
        <v>5</v>
      </c>
      <c r="J5" s="35" t="str">
        <f>IF(H5=0,"",IF(H5&gt;0,"↑","↓"))</f>
        <v>↑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10847</v>
      </c>
      <c r="E6" s="161"/>
      <c r="F6" s="162"/>
      <c r="G6" s="55" t="s">
        <v>4</v>
      </c>
      <c r="H6" s="73">
        <f>D6-'前年度末'!D6</f>
        <v>53</v>
      </c>
      <c r="I6" s="56" t="s">
        <v>5</v>
      </c>
      <c r="J6" s="35" t="str">
        <f>IF(H6=0,"",IF(H6&gt;0,"↑","↓"))</f>
        <v>↑</v>
      </c>
      <c r="L6" s="167" t="s">
        <v>136</v>
      </c>
      <c r="M6" s="118">
        <v>121</v>
      </c>
      <c r="N6" s="119">
        <v>150</v>
      </c>
      <c r="O6" s="30"/>
      <c r="P6" s="121">
        <v>64</v>
      </c>
      <c r="Q6" s="59"/>
    </row>
    <row r="7" spans="2:17" ht="15" customHeight="1">
      <c r="B7" s="35"/>
      <c r="C7" s="35"/>
      <c r="F7" s="104"/>
      <c r="H7" s="67"/>
      <c r="L7" s="168"/>
      <c r="M7" s="163">
        <f>SUM(M6:N6)</f>
        <v>271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7" t="s">
        <v>6</v>
      </c>
      <c r="H8" s="77"/>
      <c r="I8" s="77"/>
      <c r="L8" s="167" t="s">
        <v>137</v>
      </c>
      <c r="M8" s="118">
        <v>184</v>
      </c>
      <c r="N8" s="120">
        <v>195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33723</v>
      </c>
      <c r="E9" s="155"/>
      <c r="F9" s="156"/>
      <c r="G9" s="47" t="s">
        <v>4</v>
      </c>
      <c r="H9" s="69">
        <f>D9-'前年度末'!D9</f>
        <v>23</v>
      </c>
      <c r="I9" s="48" t="s">
        <v>5</v>
      </c>
      <c r="J9" s="35" t="str">
        <f>IF(H9=0,"",IF(H9&gt;0,"↑","↓"))</f>
        <v>↑</v>
      </c>
      <c r="L9" s="168"/>
      <c r="M9" s="163">
        <f>SUM(M8:N8)</f>
        <v>379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5">
        <f>'前年度末'!D10+'４月'!D38</f>
        <v>16978</v>
      </c>
      <c r="E10" s="158"/>
      <c r="F10" s="159"/>
      <c r="G10" s="49" t="s">
        <v>4</v>
      </c>
      <c r="H10" s="70">
        <f>D10-'前年度末'!D10</f>
        <v>-12</v>
      </c>
      <c r="I10" s="50" t="s">
        <v>5</v>
      </c>
      <c r="J10" s="35" t="str">
        <f>IF(H10=0,"",IF(H10&gt;0,"↑","↓"))</f>
        <v>↓</v>
      </c>
      <c r="L10" s="167" t="s">
        <v>138</v>
      </c>
      <c r="M10" s="118">
        <v>1353</v>
      </c>
      <c r="N10" s="120">
        <v>1279</v>
      </c>
      <c r="O10" s="61"/>
      <c r="P10" s="123">
        <v>915</v>
      </c>
      <c r="Q10" s="59"/>
    </row>
    <row r="11" spans="2:17" ht="15" customHeight="1">
      <c r="B11" s="125" t="s">
        <v>2</v>
      </c>
      <c r="C11" s="126"/>
      <c r="D11" s="175">
        <f>'前年度末'!D11+'４月'!E38</f>
        <v>16745</v>
      </c>
      <c r="E11" s="158"/>
      <c r="F11" s="159"/>
      <c r="G11" s="49" t="s">
        <v>4</v>
      </c>
      <c r="H11" s="70">
        <f>D11-'前年度末'!D11</f>
        <v>35</v>
      </c>
      <c r="I11" s="50" t="s">
        <v>5</v>
      </c>
      <c r="J11" s="35" t="str">
        <f>IF(H11=0,"",IF(H11&gt;0,"↑","↓"))</f>
        <v>↑</v>
      </c>
      <c r="L11" s="168"/>
      <c r="M11" s="163">
        <f>SUM(M10:N10)</f>
        <v>2632</v>
      </c>
      <c r="N11" s="164"/>
      <c r="O11" s="32" t="s">
        <v>159</v>
      </c>
      <c r="P11" s="122">
        <v>670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'前年度末'!D12+'４月'!C38</f>
        <v>10535</v>
      </c>
      <c r="E12" s="161"/>
      <c r="F12" s="162"/>
      <c r="G12" s="55" t="s">
        <v>4</v>
      </c>
      <c r="H12" s="73">
        <f>D12-'前年度末'!D12</f>
        <v>37</v>
      </c>
      <c r="I12" s="56" t="s">
        <v>5</v>
      </c>
      <c r="J12" s="35" t="str">
        <f>IF(H12=0,"",IF(H12&gt;0,"↑","↓"))</f>
        <v>↑</v>
      </c>
      <c r="L12" s="167" t="s">
        <v>139</v>
      </c>
      <c r="M12" s="118">
        <v>2099</v>
      </c>
      <c r="N12" s="120">
        <v>2041</v>
      </c>
      <c r="O12" s="61"/>
      <c r="P12" s="123">
        <v>1241</v>
      </c>
      <c r="Q12" s="59"/>
    </row>
    <row r="13" spans="2:17" ht="15" customHeight="1">
      <c r="B13" s="35"/>
      <c r="C13" s="35"/>
      <c r="F13" s="104"/>
      <c r="H13" s="67"/>
      <c r="L13" s="168"/>
      <c r="M13" s="163">
        <f>SUM(M12:N12)</f>
        <v>4140</v>
      </c>
      <c r="N13" s="164"/>
      <c r="O13" s="32" t="s">
        <v>159</v>
      </c>
      <c r="P13" s="122">
        <v>1233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7" t="s">
        <v>6</v>
      </c>
      <c r="H14" s="77"/>
      <c r="I14" s="77"/>
      <c r="L14" s="167" t="s">
        <v>140</v>
      </c>
      <c r="M14" s="118">
        <v>508</v>
      </c>
      <c r="N14" s="120">
        <v>507</v>
      </c>
      <c r="O14" s="61"/>
      <c r="P14" s="123">
        <v>296</v>
      </c>
      <c r="Q14" s="59"/>
    </row>
    <row r="15" spans="2:17" ht="15" customHeight="1">
      <c r="B15" s="84" t="s">
        <v>0</v>
      </c>
      <c r="C15" s="124"/>
      <c r="D15" s="154">
        <f>SUM(D16:F17)</f>
        <v>427</v>
      </c>
      <c r="E15" s="155"/>
      <c r="F15" s="156"/>
      <c r="G15" s="47" t="s">
        <v>4</v>
      </c>
      <c r="H15" s="69">
        <f>D15-'前年度末'!D15</f>
        <v>19</v>
      </c>
      <c r="I15" s="48" t="s">
        <v>5</v>
      </c>
      <c r="J15" s="35" t="str">
        <f>IF(H15=0,"",IF(H15&gt;0,"↑","↓"))</f>
        <v>↑</v>
      </c>
      <c r="L15" s="168"/>
      <c r="M15" s="163">
        <f>SUM(M14:N14)</f>
        <v>1015</v>
      </c>
      <c r="N15" s="164"/>
      <c r="O15" s="32" t="s">
        <v>159</v>
      </c>
      <c r="P15" s="122">
        <v>296</v>
      </c>
      <c r="Q15" s="52" t="s">
        <v>161</v>
      </c>
    </row>
    <row r="16" spans="2:17" ht="15" customHeight="1">
      <c r="B16" s="125" t="s">
        <v>1</v>
      </c>
      <c r="C16" s="126"/>
      <c r="D16" s="175">
        <f>'前年度末'!D16+'４月'!D47</f>
        <v>210</v>
      </c>
      <c r="E16" s="158"/>
      <c r="F16" s="159"/>
      <c r="G16" s="49" t="s">
        <v>4</v>
      </c>
      <c r="H16" s="70">
        <f>D16-'前年度末'!D16</f>
        <v>11</v>
      </c>
      <c r="I16" s="50" t="s">
        <v>5</v>
      </c>
      <c r="J16" s="35" t="str">
        <f>IF(H16=0,"",IF(H16&gt;0,"↑","↓"))</f>
        <v>↑</v>
      </c>
      <c r="L16" s="167" t="s">
        <v>141</v>
      </c>
      <c r="M16" s="118">
        <v>1247</v>
      </c>
      <c r="N16" s="120">
        <v>1273</v>
      </c>
      <c r="O16" s="61"/>
      <c r="P16" s="123">
        <v>769</v>
      </c>
      <c r="Q16" s="59"/>
    </row>
    <row r="17" spans="2:17" ht="15" customHeight="1">
      <c r="B17" s="125" t="s">
        <v>2</v>
      </c>
      <c r="C17" s="126"/>
      <c r="D17" s="175">
        <f>'前年度末'!D17+'４月'!E47</f>
        <v>217</v>
      </c>
      <c r="E17" s="158"/>
      <c r="F17" s="159"/>
      <c r="G17" s="49" t="s">
        <v>4</v>
      </c>
      <c r="H17" s="70">
        <f>D17-'前年度末'!D17</f>
        <v>8</v>
      </c>
      <c r="I17" s="50" t="s">
        <v>5</v>
      </c>
      <c r="J17" s="35" t="str">
        <f>IF(H17=0,"",IF(H17&gt;0,"↑","↓"))</f>
        <v>↑</v>
      </c>
      <c r="L17" s="168"/>
      <c r="M17" s="163">
        <f>SUM(M16:N16)</f>
        <v>2520</v>
      </c>
      <c r="N17" s="164"/>
      <c r="O17" s="32" t="s">
        <v>159</v>
      </c>
      <c r="P17" s="122">
        <v>763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'前年度末'!D18+'４月'!C47</f>
        <v>312</v>
      </c>
      <c r="E18" s="161"/>
      <c r="F18" s="162"/>
      <c r="G18" s="55" t="s">
        <v>4</v>
      </c>
      <c r="H18" s="73">
        <f>D18-'前年度末'!D18</f>
        <v>16</v>
      </c>
      <c r="I18" s="56" t="s">
        <v>5</v>
      </c>
      <c r="J18" s="35" t="str">
        <f>IF(H18=0,"",IF(H18&gt;0,"↑","↓"))</f>
        <v>↑</v>
      </c>
      <c r="L18" s="167" t="s">
        <v>142</v>
      </c>
      <c r="M18" s="118">
        <v>2405</v>
      </c>
      <c r="N18" s="120">
        <v>2366</v>
      </c>
      <c r="O18" s="61"/>
      <c r="P18" s="123">
        <v>1575</v>
      </c>
      <c r="Q18" s="59"/>
    </row>
    <row r="19" spans="3:17" ht="15" customHeight="1">
      <c r="C19" s="10"/>
      <c r="D19" s="10"/>
      <c r="E19" s="10"/>
      <c r="F19" s="46"/>
      <c r="L19" s="168"/>
      <c r="M19" s="163">
        <f>SUM(M18:N18)</f>
        <v>4771</v>
      </c>
      <c r="N19" s="164"/>
      <c r="O19" s="32" t="s">
        <v>159</v>
      </c>
      <c r="P19" s="122">
        <v>1575</v>
      </c>
      <c r="Q19" s="52" t="s">
        <v>161</v>
      </c>
    </row>
    <row r="20" spans="2:17" ht="15" customHeight="1">
      <c r="B20" s="88" t="s">
        <v>7</v>
      </c>
      <c r="C20" s="35"/>
      <c r="H20" s="66"/>
      <c r="L20" s="167" t="s">
        <v>143</v>
      </c>
      <c r="M20" s="118">
        <v>87</v>
      </c>
      <c r="N20" s="120">
        <v>99</v>
      </c>
      <c r="O20" s="61"/>
      <c r="P20" s="123">
        <v>45</v>
      </c>
      <c r="Q20" s="59"/>
    </row>
    <row r="21" spans="8:17" ht="15" customHeight="1" thickBot="1">
      <c r="H21" s="66"/>
      <c r="L21" s="168"/>
      <c r="M21" s="163">
        <f>SUM(M20:N20)</f>
        <v>186</v>
      </c>
      <c r="N21" s="164"/>
      <c r="O21" s="32" t="s">
        <v>159</v>
      </c>
      <c r="P21" s="122">
        <v>45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1"/>
      <c r="I22" s="82"/>
      <c r="L22" s="167" t="s">
        <v>144</v>
      </c>
      <c r="M22" s="118">
        <v>1220</v>
      </c>
      <c r="N22" s="120">
        <v>1173</v>
      </c>
      <c r="O22" s="61"/>
      <c r="P22" s="123">
        <v>821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14</v>
      </c>
      <c r="E23" s="105">
        <f t="shared" si="0"/>
        <v>15</v>
      </c>
      <c r="F23" s="106">
        <f>SUM(D23:E23)</f>
        <v>29</v>
      </c>
      <c r="G23" s="49" t="s">
        <v>4</v>
      </c>
      <c r="H23" s="71">
        <f>F23-'前年度末'!F23</f>
        <v>-3</v>
      </c>
      <c r="I23" s="50" t="s">
        <v>5</v>
      </c>
      <c r="J23" s="35" t="str">
        <f aca="true" t="shared" si="1" ref="J23:J29">IF(H23=0,"",IF(H23&gt;0,"↑","↓"))</f>
        <v>↓</v>
      </c>
      <c r="L23" s="168"/>
      <c r="M23" s="163">
        <f>SUM(M22:N22)</f>
        <v>2393</v>
      </c>
      <c r="N23" s="164"/>
      <c r="O23" s="32" t="s">
        <v>159</v>
      </c>
      <c r="P23" s="122">
        <v>821</v>
      </c>
      <c r="Q23" s="52" t="s">
        <v>161</v>
      </c>
    </row>
    <row r="24" spans="2:17" ht="15" customHeight="1">
      <c r="B24" s="13" t="s">
        <v>10</v>
      </c>
      <c r="C24" s="105">
        <f t="shared" si="0"/>
        <v>2</v>
      </c>
      <c r="D24" s="105">
        <f t="shared" si="0"/>
        <v>11</v>
      </c>
      <c r="E24" s="105">
        <f t="shared" si="0"/>
        <v>4</v>
      </c>
      <c r="F24" s="106">
        <f aca="true" t="shared" si="2" ref="F24:F29">SUM(D24:E24)</f>
        <v>15</v>
      </c>
      <c r="G24" s="49" t="s">
        <v>4</v>
      </c>
      <c r="H24" s="71">
        <f>F24-'前年度末'!F24</f>
        <v>0</v>
      </c>
      <c r="I24" s="50" t="s">
        <v>5</v>
      </c>
      <c r="J24" s="35">
        <f t="shared" si="1"/>
      </c>
      <c r="L24" s="167" t="s">
        <v>145</v>
      </c>
      <c r="M24" s="118">
        <v>451</v>
      </c>
      <c r="N24" s="120">
        <v>452</v>
      </c>
      <c r="O24" s="61"/>
      <c r="P24" s="123">
        <v>246</v>
      </c>
      <c r="Q24" s="59"/>
    </row>
    <row r="25" spans="2:17" ht="15" customHeight="1">
      <c r="B25" s="13" t="s">
        <v>11</v>
      </c>
      <c r="C25" s="105">
        <f t="shared" si="0"/>
        <v>118</v>
      </c>
      <c r="D25" s="105">
        <f t="shared" si="0"/>
        <v>121</v>
      </c>
      <c r="E25" s="105">
        <f t="shared" si="0"/>
        <v>137</v>
      </c>
      <c r="F25" s="106">
        <f t="shared" si="2"/>
        <v>258</v>
      </c>
      <c r="G25" s="49" t="s">
        <v>4</v>
      </c>
      <c r="H25" s="71">
        <f>F25-'前年度末'!F25</f>
        <v>163</v>
      </c>
      <c r="I25" s="50" t="s">
        <v>5</v>
      </c>
      <c r="J25" s="35" t="str">
        <f t="shared" si="1"/>
        <v>↑</v>
      </c>
      <c r="L25" s="168"/>
      <c r="M25" s="163">
        <f>SUM(M24:N24)</f>
        <v>903</v>
      </c>
      <c r="N25" s="164"/>
      <c r="O25" s="32" t="s">
        <v>159</v>
      </c>
      <c r="P25" s="122">
        <v>244</v>
      </c>
      <c r="Q25" s="52" t="s">
        <v>161</v>
      </c>
    </row>
    <row r="26" spans="2:17" ht="15" customHeight="1">
      <c r="B26" s="13" t="s">
        <v>12</v>
      </c>
      <c r="C26" s="105">
        <f t="shared" si="0"/>
        <v>60</v>
      </c>
      <c r="D26" s="105">
        <f t="shared" si="0"/>
        <v>124</v>
      </c>
      <c r="E26" s="105">
        <f t="shared" si="0"/>
        <v>97</v>
      </c>
      <c r="F26" s="106">
        <f t="shared" si="2"/>
        <v>221</v>
      </c>
      <c r="G26" s="49" t="s">
        <v>4</v>
      </c>
      <c r="H26" s="71">
        <f>F26-'前年度末'!F26</f>
        <v>126</v>
      </c>
      <c r="I26" s="50" t="s">
        <v>5</v>
      </c>
      <c r="J26" s="35" t="str">
        <f t="shared" si="1"/>
        <v>↑</v>
      </c>
      <c r="L26" s="167" t="s">
        <v>146</v>
      </c>
      <c r="M26" s="118">
        <v>1811</v>
      </c>
      <c r="N26" s="120">
        <v>1664</v>
      </c>
      <c r="O26" s="61"/>
      <c r="P26" s="123">
        <v>1334</v>
      </c>
      <c r="Q26" s="59"/>
    </row>
    <row r="27" spans="2:17" ht="15" customHeight="1">
      <c r="B27" s="13" t="s">
        <v>13</v>
      </c>
      <c r="C27" s="105">
        <f t="shared" si="0"/>
        <v>9</v>
      </c>
      <c r="D27" s="105">
        <f t="shared" si="0"/>
        <v>1</v>
      </c>
      <c r="E27" s="105">
        <f t="shared" si="0"/>
        <v>5</v>
      </c>
      <c r="F27" s="106">
        <f t="shared" si="2"/>
        <v>6</v>
      </c>
      <c r="G27" s="49" t="s">
        <v>4</v>
      </c>
      <c r="H27" s="71">
        <f>F27-'前年度末'!F27</f>
        <v>6</v>
      </c>
      <c r="I27" s="50" t="s">
        <v>5</v>
      </c>
      <c r="J27" s="35" t="str">
        <f t="shared" si="1"/>
        <v>↑</v>
      </c>
      <c r="L27" s="168"/>
      <c r="M27" s="163">
        <f>SUM(M26:N26)</f>
        <v>3475</v>
      </c>
      <c r="N27" s="164"/>
      <c r="O27" s="32" t="s">
        <v>159</v>
      </c>
      <c r="P27" s="122">
        <v>1334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12</v>
      </c>
      <c r="D28" s="107">
        <f t="shared" si="0"/>
        <v>2</v>
      </c>
      <c r="E28" s="107">
        <f t="shared" si="0"/>
        <v>13</v>
      </c>
      <c r="F28" s="108">
        <f t="shared" si="2"/>
        <v>15</v>
      </c>
      <c r="G28" s="60" t="s">
        <v>4</v>
      </c>
      <c r="H28" s="76">
        <f>F28-'前年度末'!F28</f>
        <v>7</v>
      </c>
      <c r="I28" s="53" t="s">
        <v>5</v>
      </c>
      <c r="J28" s="35" t="str">
        <f t="shared" si="1"/>
        <v>↑</v>
      </c>
      <c r="L28" s="167" t="s">
        <v>147</v>
      </c>
      <c r="M28" s="118">
        <v>395</v>
      </c>
      <c r="N28" s="120">
        <v>392</v>
      </c>
      <c r="O28" s="61"/>
      <c r="P28" s="123">
        <v>254</v>
      </c>
      <c r="Q28" s="59"/>
    </row>
    <row r="29" spans="2:17" ht="15" customHeight="1" thickBot="1">
      <c r="B29" s="15" t="s">
        <v>15</v>
      </c>
      <c r="C29" s="109">
        <f t="shared" si="0"/>
        <v>53</v>
      </c>
      <c r="D29" s="109">
        <f t="shared" si="0"/>
        <v>-1</v>
      </c>
      <c r="E29" s="109">
        <f t="shared" si="0"/>
        <v>43</v>
      </c>
      <c r="F29" s="110">
        <f t="shared" si="2"/>
        <v>42</v>
      </c>
      <c r="G29" s="64" t="s">
        <v>4</v>
      </c>
      <c r="H29" s="75">
        <f>F29-'前年度末'!F29</f>
        <v>33</v>
      </c>
      <c r="I29" s="63" t="s">
        <v>5</v>
      </c>
      <c r="J29" s="35" t="str">
        <f t="shared" si="1"/>
        <v>↑</v>
      </c>
      <c r="L29" s="168"/>
      <c r="M29" s="163">
        <f>SUM(M28:N28)</f>
        <v>787</v>
      </c>
      <c r="N29" s="164"/>
      <c r="O29" s="32" t="s">
        <v>159</v>
      </c>
      <c r="P29" s="122">
        <v>254</v>
      </c>
      <c r="Q29" s="52" t="s">
        <v>161</v>
      </c>
    </row>
    <row r="30" spans="8:17" ht="15" customHeight="1" thickBot="1">
      <c r="H30" s="66"/>
      <c r="L30" s="167" t="s">
        <v>148</v>
      </c>
      <c r="M30" s="118">
        <v>1055</v>
      </c>
      <c r="N30" s="120">
        <v>1060</v>
      </c>
      <c r="O30" s="61"/>
      <c r="P30" s="123">
        <v>672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1"/>
      <c r="I31" s="82"/>
      <c r="L31" s="168"/>
      <c r="M31" s="163">
        <f>SUM(M30:N30)</f>
        <v>2115</v>
      </c>
      <c r="N31" s="164"/>
      <c r="O31" s="32" t="s">
        <v>159</v>
      </c>
      <c r="P31" s="122">
        <v>672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14</v>
      </c>
      <c r="E32" s="116">
        <v>15</v>
      </c>
      <c r="F32" s="106">
        <f>SUM(D32:E32)</f>
        <v>29</v>
      </c>
      <c r="G32" s="49" t="s">
        <v>4</v>
      </c>
      <c r="H32" s="71">
        <f>F32-'前年度末'!F32</f>
        <v>-3</v>
      </c>
      <c r="I32" s="50" t="s">
        <v>5</v>
      </c>
      <c r="J32" s="35" t="str">
        <f aca="true" t="shared" si="3" ref="J32:J38">IF(H32=0,"",IF(H32&gt;0,"↑","↓"))</f>
        <v>↓</v>
      </c>
      <c r="L32" s="167" t="s">
        <v>149</v>
      </c>
      <c r="M32" s="118">
        <v>1110</v>
      </c>
      <c r="N32" s="120">
        <v>1179</v>
      </c>
      <c r="O32" s="61"/>
      <c r="P32" s="123">
        <v>684</v>
      </c>
      <c r="Q32" s="59"/>
    </row>
    <row r="33" spans="2:17" ht="15" customHeight="1">
      <c r="B33" s="13" t="s">
        <v>10</v>
      </c>
      <c r="C33" s="116">
        <v>2</v>
      </c>
      <c r="D33" s="116">
        <v>11</v>
      </c>
      <c r="E33" s="116">
        <v>4</v>
      </c>
      <c r="F33" s="106">
        <f aca="true" t="shared" si="4" ref="F33:F38">SUM(D33:E33)</f>
        <v>15</v>
      </c>
      <c r="G33" s="49" t="s">
        <v>4</v>
      </c>
      <c r="H33" s="71">
        <f>F33-'前年度末'!F33</f>
        <v>0</v>
      </c>
      <c r="I33" s="50" t="s">
        <v>5</v>
      </c>
      <c r="J33" s="35">
        <f t="shared" si="3"/>
      </c>
      <c r="L33" s="168"/>
      <c r="M33" s="163">
        <f>SUM(M32:N32)</f>
        <v>2289</v>
      </c>
      <c r="N33" s="164"/>
      <c r="O33" s="32" t="s">
        <v>159</v>
      </c>
      <c r="P33" s="122">
        <v>683</v>
      </c>
      <c r="Q33" s="52" t="s">
        <v>161</v>
      </c>
    </row>
    <row r="34" spans="2:17" ht="15" customHeight="1">
      <c r="B34" s="13" t="s">
        <v>11</v>
      </c>
      <c r="C34" s="116">
        <v>89</v>
      </c>
      <c r="D34" s="116">
        <v>106</v>
      </c>
      <c r="E34" s="116">
        <v>114</v>
      </c>
      <c r="F34" s="106">
        <f t="shared" si="4"/>
        <v>220</v>
      </c>
      <c r="G34" s="49" t="s">
        <v>4</v>
      </c>
      <c r="H34" s="71">
        <f>F34-'前年度末'!F34</f>
        <v>138</v>
      </c>
      <c r="I34" s="50" t="s">
        <v>5</v>
      </c>
      <c r="J34" s="35" t="str">
        <f t="shared" si="3"/>
        <v>↑</v>
      </c>
      <c r="L34" s="167" t="s">
        <v>150</v>
      </c>
      <c r="M34" s="118">
        <v>406</v>
      </c>
      <c r="N34" s="120">
        <v>369</v>
      </c>
      <c r="O34" s="61"/>
      <c r="P34" s="123">
        <v>239</v>
      </c>
      <c r="Q34" s="59"/>
    </row>
    <row r="35" spans="2:17" ht="15" customHeight="1">
      <c r="B35" s="13" t="s">
        <v>12</v>
      </c>
      <c r="C35" s="116">
        <v>56</v>
      </c>
      <c r="D35" s="116">
        <v>122</v>
      </c>
      <c r="E35" s="116">
        <v>95</v>
      </c>
      <c r="F35" s="106">
        <f t="shared" si="4"/>
        <v>217</v>
      </c>
      <c r="G35" s="49" t="s">
        <v>4</v>
      </c>
      <c r="H35" s="71">
        <f>F35-'前年度末'!F35</f>
        <v>125</v>
      </c>
      <c r="I35" s="50" t="s">
        <v>5</v>
      </c>
      <c r="J35" s="35" t="str">
        <f t="shared" si="3"/>
        <v>↑</v>
      </c>
      <c r="L35" s="168"/>
      <c r="M35" s="163">
        <f>SUM(M34:N34)</f>
        <v>775</v>
      </c>
      <c r="N35" s="164"/>
      <c r="O35" s="32" t="s">
        <v>159</v>
      </c>
      <c r="P35" s="122">
        <v>239</v>
      </c>
      <c r="Q35" s="52" t="s">
        <v>161</v>
      </c>
    </row>
    <row r="36" spans="2:17" ht="15" customHeight="1">
      <c r="B36" s="13" t="s">
        <v>13</v>
      </c>
      <c r="C36" s="116">
        <v>9</v>
      </c>
      <c r="D36" s="116">
        <v>1</v>
      </c>
      <c r="E36" s="116">
        <v>5</v>
      </c>
      <c r="F36" s="106">
        <f t="shared" si="4"/>
        <v>6</v>
      </c>
      <c r="G36" s="49" t="s">
        <v>4</v>
      </c>
      <c r="H36" s="71">
        <f>F36-'前年度末'!F36</f>
        <v>6</v>
      </c>
      <c r="I36" s="50" t="s">
        <v>5</v>
      </c>
      <c r="J36" s="35" t="str">
        <f t="shared" si="3"/>
        <v>↑</v>
      </c>
      <c r="L36" s="167" t="s">
        <v>151</v>
      </c>
      <c r="M36" s="118">
        <v>835</v>
      </c>
      <c r="N36" s="120">
        <v>847</v>
      </c>
      <c r="O36" s="61"/>
      <c r="P36" s="123">
        <v>517</v>
      </c>
      <c r="Q36" s="59"/>
    </row>
    <row r="37" spans="2:17" ht="15" customHeight="1" thickBot="1">
      <c r="B37" s="14" t="s">
        <v>14</v>
      </c>
      <c r="C37" s="117">
        <v>3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6">
        <f>F37-'前年度末'!F37</f>
        <v>0</v>
      </c>
      <c r="I37" s="53" t="s">
        <v>5</v>
      </c>
      <c r="J37" s="35">
        <f t="shared" si="3"/>
      </c>
      <c r="L37" s="168"/>
      <c r="M37" s="163">
        <f>SUM(M36:N36)</f>
        <v>1682</v>
      </c>
      <c r="N37" s="164"/>
      <c r="O37" s="32" t="s">
        <v>159</v>
      </c>
      <c r="P37" s="122">
        <v>517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37</v>
      </c>
      <c r="D38" s="109">
        <f>D32-D33+D34-D35+D36-D37</f>
        <v>-12</v>
      </c>
      <c r="E38" s="109">
        <f>E32-E33+E34-E35+E36-E37</f>
        <v>35</v>
      </c>
      <c r="F38" s="110">
        <f t="shared" si="4"/>
        <v>23</v>
      </c>
      <c r="G38" s="64" t="s">
        <v>4</v>
      </c>
      <c r="H38" s="75">
        <f>F38-'前年度末'!F38</f>
        <v>16</v>
      </c>
      <c r="I38" s="63" t="s">
        <v>5</v>
      </c>
      <c r="J38" s="35" t="str">
        <f t="shared" si="3"/>
        <v>↑</v>
      </c>
      <c r="L38" s="167" t="s">
        <v>152</v>
      </c>
      <c r="M38" s="118">
        <v>150</v>
      </c>
      <c r="N38" s="120">
        <v>145</v>
      </c>
      <c r="O38" s="61"/>
      <c r="P38" s="123">
        <v>66</v>
      </c>
      <c r="Q38" s="59"/>
    </row>
    <row r="39" spans="8:17" ht="15" customHeight="1" thickBot="1">
      <c r="H39" s="66"/>
      <c r="L39" s="168"/>
      <c r="M39" s="163">
        <f>SUM(M38:N38)</f>
        <v>295</v>
      </c>
      <c r="N39" s="164"/>
      <c r="O39" s="32" t="s">
        <v>159</v>
      </c>
      <c r="P39" s="122">
        <v>66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1"/>
      <c r="I40" s="82"/>
      <c r="L40" s="167" t="s">
        <v>153</v>
      </c>
      <c r="M40" s="118">
        <v>195</v>
      </c>
      <c r="N40" s="120">
        <v>220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F41-'前年度末'!F41</f>
        <v>0</v>
      </c>
      <c r="I41" s="50" t="s">
        <v>5</v>
      </c>
      <c r="J41" s="35">
        <f aca="true" t="shared" si="5" ref="J41:J47">IF(H41=0,"",IF(H41&gt;0,"↑","↓"))</f>
      </c>
      <c r="L41" s="168"/>
      <c r="M41" s="163">
        <f>SUM(M40:N40)</f>
        <v>415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F42-'前年度末'!F42</f>
        <v>0</v>
      </c>
      <c r="I42" s="50" t="s">
        <v>5</v>
      </c>
      <c r="J42" s="35">
        <f t="shared" si="5"/>
      </c>
      <c r="L42" s="167" t="s">
        <v>154</v>
      </c>
      <c r="M42" s="118">
        <v>697</v>
      </c>
      <c r="N42" s="120">
        <v>689</v>
      </c>
      <c r="O42" s="61"/>
      <c r="P42" s="123">
        <v>447</v>
      </c>
      <c r="Q42" s="59"/>
    </row>
    <row r="43" spans="2:17" ht="15" customHeight="1">
      <c r="B43" s="13" t="s">
        <v>11</v>
      </c>
      <c r="C43" s="116">
        <v>29</v>
      </c>
      <c r="D43" s="116">
        <v>15</v>
      </c>
      <c r="E43" s="116">
        <v>23</v>
      </c>
      <c r="F43" s="106">
        <f t="shared" si="6"/>
        <v>38</v>
      </c>
      <c r="G43" s="49" t="s">
        <v>4</v>
      </c>
      <c r="H43" s="71">
        <f>F43-'前年度末'!F43</f>
        <v>25</v>
      </c>
      <c r="I43" s="50" t="s">
        <v>5</v>
      </c>
      <c r="J43" s="35" t="str">
        <f t="shared" si="5"/>
        <v>↑</v>
      </c>
      <c r="L43" s="168"/>
      <c r="M43" s="163">
        <f>SUM(M42:N42)</f>
        <v>1386</v>
      </c>
      <c r="N43" s="164"/>
      <c r="O43" s="32" t="s">
        <v>163</v>
      </c>
      <c r="P43" s="122">
        <v>441</v>
      </c>
      <c r="Q43" s="52" t="s">
        <v>164</v>
      </c>
    </row>
    <row r="44" spans="2:17" ht="15" customHeight="1">
      <c r="B44" s="13" t="s">
        <v>12</v>
      </c>
      <c r="C44" s="116">
        <v>4</v>
      </c>
      <c r="D44" s="116">
        <v>2</v>
      </c>
      <c r="E44" s="116">
        <v>2</v>
      </c>
      <c r="F44" s="106">
        <f t="shared" si="6"/>
        <v>4</v>
      </c>
      <c r="G44" s="49" t="s">
        <v>4</v>
      </c>
      <c r="H44" s="71">
        <f>F44-'前年度末'!F44</f>
        <v>1</v>
      </c>
      <c r="I44" s="50" t="s">
        <v>5</v>
      </c>
      <c r="J44" s="35" t="str">
        <f t="shared" si="5"/>
        <v>↑</v>
      </c>
      <c r="L44" s="167" t="s">
        <v>155</v>
      </c>
      <c r="M44" s="118">
        <v>322</v>
      </c>
      <c r="N44" s="120">
        <v>323</v>
      </c>
      <c r="O44" s="61"/>
      <c r="P44" s="123">
        <v>198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F45-'前年度末'!F45</f>
        <v>0</v>
      </c>
      <c r="I45" s="50" t="s">
        <v>5</v>
      </c>
      <c r="J45" s="35">
        <f t="shared" si="5"/>
      </c>
      <c r="L45" s="168"/>
      <c r="M45" s="163">
        <f>SUM(M44:N44)</f>
        <v>645</v>
      </c>
      <c r="N45" s="164"/>
      <c r="O45" s="32" t="s">
        <v>159</v>
      </c>
      <c r="P45" s="122">
        <v>198</v>
      </c>
      <c r="Q45" s="52" t="s">
        <v>161</v>
      </c>
    </row>
    <row r="46" spans="2:17" ht="15" customHeight="1" thickBot="1">
      <c r="B46" s="14" t="s">
        <v>14</v>
      </c>
      <c r="C46" s="117">
        <v>9</v>
      </c>
      <c r="D46" s="117">
        <v>2</v>
      </c>
      <c r="E46" s="117">
        <v>13</v>
      </c>
      <c r="F46" s="108">
        <f t="shared" si="6"/>
        <v>15</v>
      </c>
      <c r="G46" s="60" t="s">
        <v>4</v>
      </c>
      <c r="H46" s="76">
        <f>F46-'前年度末'!F46</f>
        <v>7</v>
      </c>
      <c r="I46" s="53" t="s">
        <v>5</v>
      </c>
      <c r="J46" s="35" t="str">
        <f t="shared" si="5"/>
        <v>↑</v>
      </c>
      <c r="L46" s="167" t="s">
        <v>156</v>
      </c>
      <c r="M46" s="118">
        <v>207</v>
      </c>
      <c r="N46" s="120">
        <v>222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16</v>
      </c>
      <c r="D47" s="109">
        <f>D41-D42+D43-D44+D45-D46</f>
        <v>11</v>
      </c>
      <c r="E47" s="109">
        <f>E41-E42+E43-E44+E45-E46</f>
        <v>8</v>
      </c>
      <c r="F47" s="110">
        <f t="shared" si="6"/>
        <v>19</v>
      </c>
      <c r="G47" s="64" t="s">
        <v>4</v>
      </c>
      <c r="H47" s="75">
        <f>F47-'前年度末'!F47</f>
        <v>17</v>
      </c>
      <c r="I47" s="63" t="s">
        <v>5</v>
      </c>
      <c r="J47" s="35" t="str">
        <f t="shared" si="5"/>
        <v>↑</v>
      </c>
      <c r="L47" s="168"/>
      <c r="M47" s="163">
        <f>SUM(M46:N46)</f>
        <v>429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117</v>
      </c>
      <c r="N48" s="120">
        <v>111</v>
      </c>
      <c r="O48" s="61"/>
      <c r="P48" s="123">
        <v>54</v>
      </c>
      <c r="Q48" s="59"/>
    </row>
    <row r="49" spans="12:17" ht="15" customHeight="1">
      <c r="L49" s="168"/>
      <c r="M49" s="163">
        <f>SUM(M48:N48)</f>
        <v>228</v>
      </c>
      <c r="N49" s="164"/>
      <c r="O49" s="32" t="s">
        <v>159</v>
      </c>
      <c r="P49" s="122">
        <v>54</v>
      </c>
      <c r="Q49" s="52" t="s">
        <v>161</v>
      </c>
    </row>
    <row r="50" spans="12:17" ht="15" customHeight="1">
      <c r="L50" s="167" t="s">
        <v>162</v>
      </c>
      <c r="M50" s="118">
        <v>213</v>
      </c>
      <c r="N50" s="120">
        <v>206</v>
      </c>
      <c r="O50" s="61"/>
      <c r="P50" s="123">
        <v>129</v>
      </c>
      <c r="Q50" s="59"/>
    </row>
    <row r="51" spans="12:17" ht="15" customHeight="1">
      <c r="L51" s="168"/>
      <c r="M51" s="163">
        <f>SUM(M50:N50)</f>
        <v>419</v>
      </c>
      <c r="N51" s="164"/>
      <c r="O51" s="32" t="s">
        <v>159</v>
      </c>
      <c r="P51" s="122">
        <v>129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17188</v>
      </c>
      <c r="N52" s="112">
        <f>SUM(N6+N8+N10+N12+N14+N16+N18+N20+N22+N24+N26+N28+N30+N32+N34+N36+N38+N40+N42+N44+N46+N48+N50)</f>
        <v>16962</v>
      </c>
      <c r="O52" s="61"/>
      <c r="P52" s="113">
        <f>SUM(P6+P8+P10+P12+P14+P16+P18+P20+P22+P24+P26+P28+P30+P32+P34+P36+P38+P40+P42+P44+P46+P48+P50)</f>
        <v>10847</v>
      </c>
      <c r="Q52" s="59"/>
    </row>
    <row r="53" spans="12:17" ht="15" customHeight="1" thickBot="1">
      <c r="L53" s="169"/>
      <c r="M53" s="165">
        <f>SUM(M52:N52)</f>
        <v>34150</v>
      </c>
      <c r="N53" s="166"/>
      <c r="O53" s="65" t="s">
        <v>167</v>
      </c>
      <c r="P53" s="114">
        <f>SUM(P7+P9+P11+P13+P15+P17+P19+P21+P23+P25+P27+P29+P31+P33+P35+P37+P39+P41+P43+P45+P47+P49+P51)</f>
        <v>10579</v>
      </c>
      <c r="Q53" s="43" t="s">
        <v>168</v>
      </c>
    </row>
  </sheetData>
  <mergeCells count="61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0:L51"/>
    <mergeCell ref="L52:L53"/>
    <mergeCell ref="D3:F3"/>
    <mergeCell ref="D4:F4"/>
    <mergeCell ref="D5:F5"/>
    <mergeCell ref="D6:F6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M31" sqref="M31:N3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"平成"&amp;WIDECHAR('目次'!B3)&amp;"年５月１日の人口"</f>
        <v>平成１５年５月１日の人口</v>
      </c>
      <c r="C1" s="66"/>
      <c r="E1" s="67"/>
      <c r="H1" s="35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34275</v>
      </c>
      <c r="E3" s="155"/>
      <c r="F3" s="156"/>
      <c r="G3" s="47" t="s">
        <v>4</v>
      </c>
      <c r="H3" s="69">
        <f>D3-'４月'!D3</f>
        <v>125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17242</v>
      </c>
      <c r="E4" s="158"/>
      <c r="F4" s="159"/>
      <c r="G4" s="49" t="s">
        <v>4</v>
      </c>
      <c r="H4" s="70">
        <f>D4-'４月'!D4</f>
        <v>54</v>
      </c>
      <c r="I4" s="50" t="s">
        <v>5</v>
      </c>
      <c r="J4" s="35" t="str">
        <f>IF(H4=0,"",IF(H4&gt;0,"↑","↓"))</f>
        <v>↑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17033</v>
      </c>
      <c r="E5" s="158"/>
      <c r="F5" s="159"/>
      <c r="G5" s="51" t="s">
        <v>4</v>
      </c>
      <c r="H5" s="72">
        <f>D5-'４月'!D5</f>
        <v>71</v>
      </c>
      <c r="I5" s="52" t="s">
        <v>5</v>
      </c>
      <c r="J5" s="35" t="str">
        <f>IF(H5=0,"",IF(H5&gt;0,"↑","↓"))</f>
        <v>↑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10945</v>
      </c>
      <c r="E6" s="161"/>
      <c r="F6" s="162"/>
      <c r="G6" s="55" t="s">
        <v>4</v>
      </c>
      <c r="H6" s="73">
        <f>D6-'４月'!D6</f>
        <v>98</v>
      </c>
      <c r="I6" s="56" t="s">
        <v>5</v>
      </c>
      <c r="J6" s="35" t="str">
        <f>IF(H6=0,"",IF(H6&gt;0,"↑","↓"))</f>
        <v>↑</v>
      </c>
      <c r="L6" s="167" t="s">
        <v>136</v>
      </c>
      <c r="M6" s="118">
        <v>122</v>
      </c>
      <c r="N6" s="119">
        <v>148</v>
      </c>
      <c r="O6" s="30"/>
      <c r="P6" s="121">
        <v>65</v>
      </c>
      <c r="Q6" s="59"/>
    </row>
    <row r="7" spans="6:17" ht="15" customHeight="1">
      <c r="F7" s="104"/>
      <c r="H7" s="67"/>
      <c r="L7" s="168"/>
      <c r="M7" s="163">
        <f>M6+N6</f>
        <v>270</v>
      </c>
      <c r="N7" s="164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7" t="s">
        <v>137</v>
      </c>
      <c r="M8" s="118">
        <v>183</v>
      </c>
      <c r="N8" s="120">
        <v>195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33797</v>
      </c>
      <c r="E9" s="155"/>
      <c r="F9" s="156"/>
      <c r="G9" s="47" t="s">
        <v>4</v>
      </c>
      <c r="H9" s="69">
        <f>D9-'４月'!D9</f>
        <v>74</v>
      </c>
      <c r="I9" s="48" t="s">
        <v>5</v>
      </c>
      <c r="J9" s="35" t="str">
        <f>IF(H9=0,"",IF(H9&gt;0,"↑","↓"))</f>
        <v>↑</v>
      </c>
      <c r="L9" s="168"/>
      <c r="M9" s="163">
        <f>M8+N8</f>
        <v>378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5">
        <f>'４月'!D10+'５月'!D38</f>
        <v>17017</v>
      </c>
      <c r="E10" s="158"/>
      <c r="F10" s="159"/>
      <c r="G10" s="49" t="s">
        <v>4</v>
      </c>
      <c r="H10" s="70">
        <f>D10-'４月'!D10</f>
        <v>39</v>
      </c>
      <c r="I10" s="50" t="s">
        <v>5</v>
      </c>
      <c r="J10" s="35" t="str">
        <f>IF(H10=0,"",IF(H10&gt;0,"↑","↓"))</f>
        <v>↑</v>
      </c>
      <c r="L10" s="167" t="s">
        <v>138</v>
      </c>
      <c r="M10" s="118">
        <v>1361</v>
      </c>
      <c r="N10" s="120">
        <v>1299</v>
      </c>
      <c r="O10" s="61"/>
      <c r="P10" s="123">
        <v>936</v>
      </c>
      <c r="Q10" s="59"/>
    </row>
    <row r="11" spans="2:17" ht="15" customHeight="1">
      <c r="B11" s="125" t="s">
        <v>2</v>
      </c>
      <c r="C11" s="126"/>
      <c r="D11" s="175">
        <f>'４月'!D11+'５月'!E38</f>
        <v>16780</v>
      </c>
      <c r="E11" s="158"/>
      <c r="F11" s="159"/>
      <c r="G11" s="49" t="s">
        <v>4</v>
      </c>
      <c r="H11" s="72">
        <f>D11-'４月'!D11</f>
        <v>35</v>
      </c>
      <c r="I11" s="50" t="s">
        <v>5</v>
      </c>
      <c r="J11" s="35" t="str">
        <f>IF(H11=0,"",IF(H11&gt;0,"↑","↓"))</f>
        <v>↑</v>
      </c>
      <c r="L11" s="168"/>
      <c r="M11" s="163">
        <f>M10+N10</f>
        <v>2660</v>
      </c>
      <c r="N11" s="164"/>
      <c r="O11" s="32" t="s">
        <v>159</v>
      </c>
      <c r="P11" s="122">
        <v>672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'４月'!D12+'５月'!C38</f>
        <v>10586</v>
      </c>
      <c r="E12" s="161"/>
      <c r="F12" s="162"/>
      <c r="G12" s="55" t="s">
        <v>4</v>
      </c>
      <c r="H12" s="73">
        <f>D12-'４月'!D12</f>
        <v>51</v>
      </c>
      <c r="I12" s="56" t="s">
        <v>5</v>
      </c>
      <c r="J12" s="35" t="str">
        <f>IF(H12=0,"",IF(H12&gt;0,"↑","↓"))</f>
        <v>↑</v>
      </c>
      <c r="L12" s="167" t="s">
        <v>139</v>
      </c>
      <c r="M12" s="118">
        <v>2097</v>
      </c>
      <c r="N12" s="120">
        <v>2032</v>
      </c>
      <c r="O12" s="61"/>
      <c r="P12" s="123">
        <v>1244</v>
      </c>
      <c r="Q12" s="59"/>
    </row>
    <row r="13" spans="6:17" ht="15" customHeight="1">
      <c r="F13" s="104"/>
      <c r="H13" s="67"/>
      <c r="L13" s="168"/>
      <c r="M13" s="163">
        <f>M12+N12</f>
        <v>4129</v>
      </c>
      <c r="N13" s="164"/>
      <c r="O13" s="32" t="s">
        <v>159</v>
      </c>
      <c r="P13" s="122">
        <v>1237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7" t="s">
        <v>140</v>
      </c>
      <c r="M14" s="118">
        <v>507</v>
      </c>
      <c r="N14" s="120">
        <v>507</v>
      </c>
      <c r="O14" s="61"/>
      <c r="P14" s="123">
        <v>296</v>
      </c>
      <c r="Q14" s="59"/>
    </row>
    <row r="15" spans="2:17" ht="15" customHeight="1">
      <c r="B15" s="84" t="s">
        <v>0</v>
      </c>
      <c r="C15" s="124"/>
      <c r="D15" s="154">
        <f>SUM(D16:F17)</f>
        <v>478</v>
      </c>
      <c r="E15" s="155"/>
      <c r="F15" s="156"/>
      <c r="G15" s="47" t="s">
        <v>4</v>
      </c>
      <c r="H15" s="69">
        <f>D15-'４月'!D15</f>
        <v>51</v>
      </c>
      <c r="I15" s="48" t="s">
        <v>5</v>
      </c>
      <c r="J15" s="35" t="str">
        <f>IF(H15=0,"",IF(H15&gt;0,"↑","↓"))</f>
        <v>↑</v>
      </c>
      <c r="L15" s="168"/>
      <c r="M15" s="163">
        <f>M14+N14</f>
        <v>1014</v>
      </c>
      <c r="N15" s="164"/>
      <c r="O15" s="32" t="s">
        <v>159</v>
      </c>
      <c r="P15" s="122">
        <v>296</v>
      </c>
      <c r="Q15" s="52" t="s">
        <v>161</v>
      </c>
    </row>
    <row r="16" spans="2:17" ht="15" customHeight="1">
      <c r="B16" s="125" t="s">
        <v>1</v>
      </c>
      <c r="C16" s="126"/>
      <c r="D16" s="175">
        <f>'４月'!D16+'５月'!D47</f>
        <v>225</v>
      </c>
      <c r="E16" s="158"/>
      <c r="F16" s="159"/>
      <c r="G16" s="49" t="s">
        <v>4</v>
      </c>
      <c r="H16" s="70">
        <f>D16-'４月'!D16</f>
        <v>15</v>
      </c>
      <c r="I16" s="50" t="s">
        <v>5</v>
      </c>
      <c r="J16" s="35" t="str">
        <f>IF(H16=0,"",IF(H16&gt;0,"↑","↓"))</f>
        <v>↑</v>
      </c>
      <c r="L16" s="167" t="s">
        <v>141</v>
      </c>
      <c r="M16" s="118">
        <v>1253</v>
      </c>
      <c r="N16" s="120">
        <v>1282</v>
      </c>
      <c r="O16" s="61"/>
      <c r="P16" s="123">
        <v>775</v>
      </c>
      <c r="Q16" s="59"/>
    </row>
    <row r="17" spans="2:17" ht="15" customHeight="1">
      <c r="B17" s="125" t="s">
        <v>2</v>
      </c>
      <c r="C17" s="126"/>
      <c r="D17" s="175">
        <f>'４月'!D17+'５月'!E47</f>
        <v>253</v>
      </c>
      <c r="E17" s="158"/>
      <c r="F17" s="159"/>
      <c r="G17" s="49" t="s">
        <v>4</v>
      </c>
      <c r="H17" s="72">
        <f>D17-'４月'!D17</f>
        <v>36</v>
      </c>
      <c r="I17" s="50" t="s">
        <v>5</v>
      </c>
      <c r="J17" s="35" t="str">
        <f>IF(H17=0,"",IF(H17&gt;0,"↑","↓"))</f>
        <v>↑</v>
      </c>
      <c r="L17" s="168"/>
      <c r="M17" s="163">
        <f>M16+N16</f>
        <v>2535</v>
      </c>
      <c r="N17" s="164"/>
      <c r="O17" s="32" t="s">
        <v>159</v>
      </c>
      <c r="P17" s="122">
        <v>771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'４月'!D18+'５月'!C47</f>
        <v>359</v>
      </c>
      <c r="E18" s="161"/>
      <c r="F18" s="162"/>
      <c r="G18" s="55" t="s">
        <v>4</v>
      </c>
      <c r="H18" s="73">
        <f>D18-'４月'!D18</f>
        <v>47</v>
      </c>
      <c r="I18" s="56" t="s">
        <v>5</v>
      </c>
      <c r="J18" s="35" t="str">
        <f>IF(H18=0,"",IF(H18&gt;0,"↑","↓"))</f>
        <v>↑</v>
      </c>
      <c r="L18" s="167" t="s">
        <v>142</v>
      </c>
      <c r="M18" s="118">
        <v>2421</v>
      </c>
      <c r="N18" s="120">
        <v>2388</v>
      </c>
      <c r="O18" s="61"/>
      <c r="P18" s="123">
        <v>1588</v>
      </c>
      <c r="Q18" s="59"/>
    </row>
    <row r="19" spans="8:17" ht="15" customHeight="1">
      <c r="H19" s="35"/>
      <c r="K19" s="66"/>
      <c r="L19" s="168"/>
      <c r="M19" s="163">
        <f>M18+N18</f>
        <v>4809</v>
      </c>
      <c r="N19" s="164"/>
      <c r="O19" s="32" t="s">
        <v>159</v>
      </c>
      <c r="P19" s="122">
        <v>1588</v>
      </c>
      <c r="Q19" s="52" t="s">
        <v>161</v>
      </c>
    </row>
    <row r="20" spans="2:17" ht="15" customHeight="1">
      <c r="B20" s="88" t="s">
        <v>7</v>
      </c>
      <c r="C20" s="46"/>
      <c r="L20" s="167" t="s">
        <v>143</v>
      </c>
      <c r="M20" s="118">
        <v>89</v>
      </c>
      <c r="N20" s="120">
        <v>100</v>
      </c>
      <c r="O20" s="61"/>
      <c r="P20" s="123">
        <v>46</v>
      </c>
      <c r="Q20" s="59"/>
    </row>
    <row r="21" spans="3:17" ht="15" customHeight="1" thickBot="1">
      <c r="C21" s="46"/>
      <c r="L21" s="168"/>
      <c r="M21" s="163">
        <f>M20+N20</f>
        <v>189</v>
      </c>
      <c r="N21" s="164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7" t="s">
        <v>144</v>
      </c>
      <c r="M22" s="118">
        <v>1230</v>
      </c>
      <c r="N22" s="120">
        <v>1181</v>
      </c>
      <c r="O22" s="61"/>
      <c r="P22" s="123">
        <v>835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13</v>
      </c>
      <c r="F23" s="106">
        <f>SUM(D23:E23)</f>
        <v>32</v>
      </c>
      <c r="G23" s="49" t="s">
        <v>4</v>
      </c>
      <c r="H23" s="71">
        <f>F23-'４月'!F23</f>
        <v>3</v>
      </c>
      <c r="I23" s="50" t="s">
        <v>5</v>
      </c>
      <c r="J23" s="35" t="str">
        <f aca="true" t="shared" si="1" ref="J23:J29">IF(H23=0,"",IF(H23&gt;0,"↑","↓"))</f>
        <v>↑</v>
      </c>
      <c r="L23" s="168"/>
      <c r="M23" s="163">
        <f>M22+N22</f>
        <v>2411</v>
      </c>
      <c r="N23" s="164"/>
      <c r="O23" s="32" t="s">
        <v>159</v>
      </c>
      <c r="P23" s="122">
        <v>835</v>
      </c>
      <c r="Q23" s="52" t="s">
        <v>161</v>
      </c>
    </row>
    <row r="24" spans="2:17" ht="15" customHeight="1">
      <c r="B24" s="13" t="s">
        <v>10</v>
      </c>
      <c r="C24" s="105">
        <f t="shared" si="0"/>
        <v>7</v>
      </c>
      <c r="D24" s="105">
        <f t="shared" si="0"/>
        <v>11</v>
      </c>
      <c r="E24" s="105">
        <f t="shared" si="0"/>
        <v>6</v>
      </c>
      <c r="F24" s="106">
        <f aca="true" t="shared" si="2" ref="F24:F29">SUM(D24:E24)</f>
        <v>17</v>
      </c>
      <c r="G24" s="49" t="s">
        <v>4</v>
      </c>
      <c r="H24" s="71">
        <f>F24-'４月'!F24</f>
        <v>2</v>
      </c>
      <c r="I24" s="50" t="s">
        <v>5</v>
      </c>
      <c r="J24" s="35" t="str">
        <f t="shared" si="1"/>
        <v>↑</v>
      </c>
      <c r="L24" s="167" t="s">
        <v>145</v>
      </c>
      <c r="M24" s="118">
        <v>454</v>
      </c>
      <c r="N24" s="120">
        <v>453</v>
      </c>
      <c r="O24" s="61"/>
      <c r="P24" s="123">
        <v>247</v>
      </c>
      <c r="Q24" s="59"/>
    </row>
    <row r="25" spans="2:17" ht="15" customHeight="1">
      <c r="B25" s="13" t="s">
        <v>11</v>
      </c>
      <c r="C25" s="105">
        <f t="shared" si="0"/>
        <v>141</v>
      </c>
      <c r="D25" s="105">
        <f t="shared" si="0"/>
        <v>112</v>
      </c>
      <c r="E25" s="105">
        <f t="shared" si="0"/>
        <v>127</v>
      </c>
      <c r="F25" s="106">
        <f t="shared" si="2"/>
        <v>239</v>
      </c>
      <c r="G25" s="49" t="s">
        <v>4</v>
      </c>
      <c r="H25" s="71">
        <f>F25-'４月'!F25</f>
        <v>-19</v>
      </c>
      <c r="I25" s="50" t="s">
        <v>5</v>
      </c>
      <c r="J25" s="35" t="str">
        <f t="shared" si="1"/>
        <v>↓</v>
      </c>
      <c r="L25" s="168"/>
      <c r="M25" s="163">
        <f>M24+N24</f>
        <v>907</v>
      </c>
      <c r="N25" s="164"/>
      <c r="O25" s="32" t="s">
        <v>159</v>
      </c>
      <c r="P25" s="122">
        <v>245</v>
      </c>
      <c r="Q25" s="52" t="s">
        <v>161</v>
      </c>
    </row>
    <row r="26" spans="2:17" ht="15" customHeight="1">
      <c r="B26" s="13" t="s">
        <v>12</v>
      </c>
      <c r="C26" s="105">
        <f t="shared" si="0"/>
        <v>41</v>
      </c>
      <c r="D26" s="105">
        <f t="shared" si="0"/>
        <v>68</v>
      </c>
      <c r="E26" s="105">
        <f t="shared" si="0"/>
        <v>57</v>
      </c>
      <c r="F26" s="106">
        <f t="shared" si="2"/>
        <v>125</v>
      </c>
      <c r="G26" s="49" t="s">
        <v>4</v>
      </c>
      <c r="H26" s="71">
        <f>F26-'４月'!F26</f>
        <v>-96</v>
      </c>
      <c r="I26" s="50" t="s">
        <v>5</v>
      </c>
      <c r="J26" s="35" t="str">
        <f t="shared" si="1"/>
        <v>↓</v>
      </c>
      <c r="L26" s="167" t="s">
        <v>146</v>
      </c>
      <c r="M26" s="118">
        <v>1807</v>
      </c>
      <c r="N26" s="120">
        <v>1659</v>
      </c>
      <c r="O26" s="61"/>
      <c r="P26" s="123">
        <v>1345</v>
      </c>
      <c r="Q26" s="59"/>
    </row>
    <row r="27" spans="2:17" ht="15" customHeight="1">
      <c r="B27" s="13" t="s">
        <v>13</v>
      </c>
      <c r="C27" s="105">
        <f t="shared" si="0"/>
        <v>15</v>
      </c>
      <c r="D27" s="105">
        <f t="shared" si="0"/>
        <v>2</v>
      </c>
      <c r="E27" s="105">
        <f t="shared" si="0"/>
        <v>0</v>
      </c>
      <c r="F27" s="106">
        <f t="shared" si="2"/>
        <v>2</v>
      </c>
      <c r="G27" s="49" t="s">
        <v>4</v>
      </c>
      <c r="H27" s="71">
        <f>F27-'４月'!F27</f>
        <v>-4</v>
      </c>
      <c r="I27" s="50" t="s">
        <v>5</v>
      </c>
      <c r="J27" s="35" t="str">
        <f t="shared" si="1"/>
        <v>↓</v>
      </c>
      <c r="L27" s="168"/>
      <c r="M27" s="163">
        <f>M26+N26</f>
        <v>3466</v>
      </c>
      <c r="N27" s="164"/>
      <c r="O27" s="32" t="s">
        <v>159</v>
      </c>
      <c r="P27" s="122">
        <v>1345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10</v>
      </c>
      <c r="D28" s="107">
        <f t="shared" si="0"/>
        <v>0</v>
      </c>
      <c r="E28" s="107">
        <f t="shared" si="0"/>
        <v>6</v>
      </c>
      <c r="F28" s="108">
        <f t="shared" si="2"/>
        <v>6</v>
      </c>
      <c r="G28" s="60" t="s">
        <v>4</v>
      </c>
      <c r="H28" s="74">
        <f>F28-'４月'!F28</f>
        <v>-9</v>
      </c>
      <c r="I28" s="53" t="s">
        <v>5</v>
      </c>
      <c r="J28" s="35" t="str">
        <f t="shared" si="1"/>
        <v>↓</v>
      </c>
      <c r="L28" s="167" t="s">
        <v>147</v>
      </c>
      <c r="M28" s="118">
        <v>394</v>
      </c>
      <c r="N28" s="120">
        <v>391</v>
      </c>
      <c r="O28" s="61"/>
      <c r="P28" s="123">
        <v>254</v>
      </c>
      <c r="Q28" s="59"/>
    </row>
    <row r="29" spans="2:17" ht="15" customHeight="1" thickBot="1">
      <c r="B29" s="15" t="s">
        <v>15</v>
      </c>
      <c r="C29" s="109">
        <f t="shared" si="0"/>
        <v>98</v>
      </c>
      <c r="D29" s="109">
        <f t="shared" si="0"/>
        <v>54</v>
      </c>
      <c r="E29" s="109">
        <f t="shared" si="0"/>
        <v>71</v>
      </c>
      <c r="F29" s="110">
        <f t="shared" si="2"/>
        <v>125</v>
      </c>
      <c r="G29" s="62" t="s">
        <v>4</v>
      </c>
      <c r="H29" s="75">
        <f>F29-'４月'!F29</f>
        <v>83</v>
      </c>
      <c r="I29" s="63" t="s">
        <v>5</v>
      </c>
      <c r="J29" s="35" t="str">
        <f t="shared" si="1"/>
        <v>↑</v>
      </c>
      <c r="L29" s="168"/>
      <c r="M29" s="163">
        <f>M28+N28</f>
        <v>785</v>
      </c>
      <c r="N29" s="164"/>
      <c r="O29" s="32" t="s">
        <v>159</v>
      </c>
      <c r="P29" s="122">
        <v>254</v>
      </c>
      <c r="Q29" s="52" t="s">
        <v>161</v>
      </c>
    </row>
    <row r="30" spans="2:17" ht="15" customHeight="1" thickBot="1">
      <c r="B30" s="10"/>
      <c r="C30" s="46"/>
      <c r="L30" s="167" t="s">
        <v>148</v>
      </c>
      <c r="M30" s="118">
        <v>1060</v>
      </c>
      <c r="N30" s="120">
        <v>1065</v>
      </c>
      <c r="O30" s="61"/>
      <c r="P30" s="123">
        <v>686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8"/>
      <c r="M31" s="163">
        <f>M30+N30</f>
        <v>2125</v>
      </c>
      <c r="N31" s="164"/>
      <c r="O31" s="32" t="s">
        <v>159</v>
      </c>
      <c r="P31" s="122">
        <v>686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18</v>
      </c>
      <c r="E32" s="116">
        <v>13</v>
      </c>
      <c r="F32" s="106">
        <f>SUM(D32:E32)</f>
        <v>31</v>
      </c>
      <c r="G32" s="49" t="s">
        <v>4</v>
      </c>
      <c r="H32" s="71">
        <f>F32-'４月'!F32</f>
        <v>2</v>
      </c>
      <c r="I32" s="50" t="s">
        <v>5</v>
      </c>
      <c r="J32" s="35" t="str">
        <f aca="true" t="shared" si="3" ref="J32:J38">IF(H32=0,"",IF(H32&gt;0,"↑","↓"))</f>
        <v>↑</v>
      </c>
      <c r="L32" s="167" t="s">
        <v>149</v>
      </c>
      <c r="M32" s="118">
        <v>1107</v>
      </c>
      <c r="N32" s="120">
        <v>1177</v>
      </c>
      <c r="O32" s="61"/>
      <c r="P32" s="123">
        <v>680</v>
      </c>
      <c r="Q32" s="59"/>
    </row>
    <row r="33" spans="2:17" ht="15" customHeight="1">
      <c r="B33" s="13" t="s">
        <v>10</v>
      </c>
      <c r="C33" s="116">
        <v>7</v>
      </c>
      <c r="D33" s="116">
        <v>11</v>
      </c>
      <c r="E33" s="116">
        <v>5</v>
      </c>
      <c r="F33" s="106">
        <f aca="true" t="shared" si="4" ref="F33:F38">SUM(D33:E33)</f>
        <v>16</v>
      </c>
      <c r="G33" s="49" t="s">
        <v>4</v>
      </c>
      <c r="H33" s="71">
        <f>F33-'４月'!F33</f>
        <v>1</v>
      </c>
      <c r="I33" s="50" t="s">
        <v>5</v>
      </c>
      <c r="J33" s="35" t="str">
        <f t="shared" si="3"/>
        <v>↑</v>
      </c>
      <c r="L33" s="168"/>
      <c r="M33" s="163">
        <f>M32+N32</f>
        <v>2284</v>
      </c>
      <c r="N33" s="164"/>
      <c r="O33" s="32" t="s">
        <v>159</v>
      </c>
      <c r="P33" s="122">
        <v>679</v>
      </c>
      <c r="Q33" s="52" t="s">
        <v>161</v>
      </c>
    </row>
    <row r="34" spans="2:17" ht="15" customHeight="1">
      <c r="B34" s="13" t="s">
        <v>11</v>
      </c>
      <c r="C34" s="116">
        <v>83</v>
      </c>
      <c r="D34" s="116">
        <v>97</v>
      </c>
      <c r="E34" s="116">
        <v>78</v>
      </c>
      <c r="F34" s="106">
        <f t="shared" si="4"/>
        <v>175</v>
      </c>
      <c r="G34" s="49" t="s">
        <v>4</v>
      </c>
      <c r="H34" s="71">
        <f>F34-'４月'!F34</f>
        <v>-45</v>
      </c>
      <c r="I34" s="50" t="s">
        <v>5</v>
      </c>
      <c r="J34" s="35" t="str">
        <f t="shared" si="3"/>
        <v>↓</v>
      </c>
      <c r="L34" s="167" t="s">
        <v>150</v>
      </c>
      <c r="M34" s="118">
        <v>405</v>
      </c>
      <c r="N34" s="120">
        <v>369</v>
      </c>
      <c r="O34" s="61"/>
      <c r="P34" s="123">
        <v>240</v>
      </c>
      <c r="Q34" s="59"/>
    </row>
    <row r="35" spans="2:17" ht="15" customHeight="1">
      <c r="B35" s="13" t="s">
        <v>12</v>
      </c>
      <c r="C35" s="116">
        <v>37</v>
      </c>
      <c r="D35" s="116">
        <v>67</v>
      </c>
      <c r="E35" s="116">
        <v>51</v>
      </c>
      <c r="F35" s="106">
        <f t="shared" si="4"/>
        <v>118</v>
      </c>
      <c r="G35" s="49" t="s">
        <v>4</v>
      </c>
      <c r="H35" s="71">
        <f>F35-'４月'!F35</f>
        <v>-99</v>
      </c>
      <c r="I35" s="50" t="s">
        <v>5</v>
      </c>
      <c r="J35" s="35" t="str">
        <f t="shared" si="3"/>
        <v>↓</v>
      </c>
      <c r="L35" s="168"/>
      <c r="M35" s="163">
        <f>M34+N34</f>
        <v>774</v>
      </c>
      <c r="N35" s="164"/>
      <c r="O35" s="32" t="s">
        <v>159</v>
      </c>
      <c r="P35" s="122">
        <v>240</v>
      </c>
      <c r="Q35" s="52" t="s">
        <v>161</v>
      </c>
    </row>
    <row r="36" spans="2:17" ht="15" customHeight="1">
      <c r="B36" s="13" t="s">
        <v>13</v>
      </c>
      <c r="C36" s="116">
        <v>15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F36-'４月'!F36</f>
        <v>-4</v>
      </c>
      <c r="I36" s="50" t="s">
        <v>5</v>
      </c>
      <c r="J36" s="35" t="str">
        <f t="shared" si="3"/>
        <v>↓</v>
      </c>
      <c r="L36" s="167" t="s">
        <v>151</v>
      </c>
      <c r="M36" s="118">
        <v>832</v>
      </c>
      <c r="N36" s="120">
        <v>849</v>
      </c>
      <c r="O36" s="61"/>
      <c r="P36" s="123">
        <v>520</v>
      </c>
      <c r="Q36" s="59"/>
    </row>
    <row r="37" spans="2:17" ht="15" customHeight="1" thickBot="1">
      <c r="B37" s="14" t="s">
        <v>14</v>
      </c>
      <c r="C37" s="117">
        <v>3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F37-'４月'!F37</f>
        <v>0</v>
      </c>
      <c r="I37" s="53" t="s">
        <v>5</v>
      </c>
      <c r="J37" s="35">
        <f t="shared" si="3"/>
      </c>
      <c r="L37" s="168"/>
      <c r="M37" s="163">
        <f>M36+N36</f>
        <v>1681</v>
      </c>
      <c r="N37" s="164"/>
      <c r="O37" s="32" t="s">
        <v>159</v>
      </c>
      <c r="P37" s="122">
        <v>520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51</v>
      </c>
      <c r="D38" s="109">
        <f>D32-D33+D34-D35+D36-D37</f>
        <v>39</v>
      </c>
      <c r="E38" s="109">
        <f>E32-E33+E34-E35+E36-E37</f>
        <v>35</v>
      </c>
      <c r="F38" s="110">
        <f t="shared" si="4"/>
        <v>74</v>
      </c>
      <c r="G38" s="64" t="s">
        <v>4</v>
      </c>
      <c r="H38" s="75">
        <f>F38-'４月'!F38</f>
        <v>51</v>
      </c>
      <c r="I38" s="63" t="s">
        <v>5</v>
      </c>
      <c r="J38" s="35" t="str">
        <f t="shared" si="3"/>
        <v>↑</v>
      </c>
      <c r="L38" s="167" t="s">
        <v>152</v>
      </c>
      <c r="M38" s="118">
        <v>148</v>
      </c>
      <c r="N38" s="120">
        <v>144</v>
      </c>
      <c r="O38" s="61"/>
      <c r="P38" s="123">
        <v>66</v>
      </c>
      <c r="Q38" s="59"/>
    </row>
    <row r="39" spans="2:17" ht="15" customHeight="1" thickBot="1">
      <c r="B39" s="10"/>
      <c r="C39" s="46"/>
      <c r="L39" s="168"/>
      <c r="M39" s="163">
        <f>M38+N38</f>
        <v>292</v>
      </c>
      <c r="N39" s="164"/>
      <c r="O39" s="32" t="s">
        <v>159</v>
      </c>
      <c r="P39" s="122">
        <v>66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7" t="s">
        <v>153</v>
      </c>
      <c r="M40" s="118">
        <v>195</v>
      </c>
      <c r="N40" s="120">
        <v>222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F41-'４月'!F41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68"/>
      <c r="M41" s="163">
        <f>M40+N40</f>
        <v>417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1</v>
      </c>
      <c r="F42" s="106">
        <f aca="true" t="shared" si="6" ref="F42:F47">SUM(D42:E42)</f>
        <v>1</v>
      </c>
      <c r="G42" s="49" t="s">
        <v>4</v>
      </c>
      <c r="H42" s="71">
        <f>F42-'４月'!F42</f>
        <v>1</v>
      </c>
      <c r="I42" s="50" t="s">
        <v>5</v>
      </c>
      <c r="J42" s="35" t="str">
        <f t="shared" si="5"/>
        <v>↑</v>
      </c>
      <c r="L42" s="167" t="s">
        <v>154</v>
      </c>
      <c r="M42" s="118">
        <v>700</v>
      </c>
      <c r="N42" s="120">
        <v>688</v>
      </c>
      <c r="O42" s="61"/>
      <c r="P42" s="123">
        <v>447</v>
      </c>
      <c r="Q42" s="59"/>
    </row>
    <row r="43" spans="2:17" ht="15" customHeight="1">
      <c r="B43" s="13" t="s">
        <v>11</v>
      </c>
      <c r="C43" s="116">
        <v>58</v>
      </c>
      <c r="D43" s="116">
        <v>15</v>
      </c>
      <c r="E43" s="116">
        <v>49</v>
      </c>
      <c r="F43" s="106">
        <f t="shared" si="6"/>
        <v>64</v>
      </c>
      <c r="G43" s="49" t="s">
        <v>4</v>
      </c>
      <c r="H43" s="71">
        <f>F43-'４月'!F43</f>
        <v>26</v>
      </c>
      <c r="I43" s="50" t="s">
        <v>5</v>
      </c>
      <c r="J43" s="35" t="str">
        <f t="shared" si="5"/>
        <v>↑</v>
      </c>
      <c r="L43" s="168"/>
      <c r="M43" s="163">
        <f>M42+N42</f>
        <v>1388</v>
      </c>
      <c r="N43" s="164"/>
      <c r="O43" s="32" t="s">
        <v>163</v>
      </c>
      <c r="P43" s="122">
        <v>441</v>
      </c>
      <c r="Q43" s="52" t="s">
        <v>164</v>
      </c>
    </row>
    <row r="44" spans="2:17" ht="15" customHeight="1">
      <c r="B44" s="13" t="s">
        <v>12</v>
      </c>
      <c r="C44" s="116">
        <v>4</v>
      </c>
      <c r="D44" s="116">
        <v>1</v>
      </c>
      <c r="E44" s="116">
        <v>6</v>
      </c>
      <c r="F44" s="106">
        <f t="shared" si="6"/>
        <v>7</v>
      </c>
      <c r="G44" s="49" t="s">
        <v>4</v>
      </c>
      <c r="H44" s="71">
        <f>F44-'４月'!F44</f>
        <v>3</v>
      </c>
      <c r="I44" s="50" t="s">
        <v>5</v>
      </c>
      <c r="J44" s="35" t="str">
        <f t="shared" si="5"/>
        <v>↑</v>
      </c>
      <c r="L44" s="167" t="s">
        <v>155</v>
      </c>
      <c r="M44" s="118">
        <v>323</v>
      </c>
      <c r="N44" s="120">
        <v>324</v>
      </c>
      <c r="O44" s="61"/>
      <c r="P44" s="123">
        <v>199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F45-'４月'!F45</f>
        <v>0</v>
      </c>
      <c r="I45" s="50" t="s">
        <v>5</v>
      </c>
      <c r="J45" s="35">
        <f t="shared" si="5"/>
      </c>
      <c r="L45" s="168"/>
      <c r="M45" s="163">
        <f>M44+N44</f>
        <v>647</v>
      </c>
      <c r="N45" s="164"/>
      <c r="O45" s="32" t="s">
        <v>159</v>
      </c>
      <c r="P45" s="122">
        <v>199</v>
      </c>
      <c r="Q45" s="52" t="s">
        <v>161</v>
      </c>
    </row>
    <row r="46" spans="2:17" ht="15" customHeight="1" thickBot="1">
      <c r="B46" s="14" t="s">
        <v>14</v>
      </c>
      <c r="C46" s="117">
        <v>7</v>
      </c>
      <c r="D46" s="117">
        <v>0</v>
      </c>
      <c r="E46" s="117">
        <v>6</v>
      </c>
      <c r="F46" s="108">
        <f t="shared" si="6"/>
        <v>6</v>
      </c>
      <c r="G46" s="60" t="s">
        <v>4</v>
      </c>
      <c r="H46" s="74">
        <f>F46-'４月'!F46</f>
        <v>-9</v>
      </c>
      <c r="I46" s="53" t="s">
        <v>5</v>
      </c>
      <c r="J46" s="35" t="str">
        <f t="shared" si="5"/>
        <v>↓</v>
      </c>
      <c r="L46" s="167" t="s">
        <v>156</v>
      </c>
      <c r="M46" s="118">
        <v>207</v>
      </c>
      <c r="N46" s="120">
        <v>222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47</v>
      </c>
      <c r="D47" s="109">
        <f>D41-D42+D43-D44+D45-D46</f>
        <v>15</v>
      </c>
      <c r="E47" s="109">
        <f>E41-E42+E43-E44+E45-E46</f>
        <v>36</v>
      </c>
      <c r="F47" s="110">
        <f t="shared" si="6"/>
        <v>51</v>
      </c>
      <c r="G47" s="64" t="s">
        <v>4</v>
      </c>
      <c r="H47" s="75">
        <f>F47-'４月'!F47</f>
        <v>32</v>
      </c>
      <c r="I47" s="63" t="s">
        <v>5</v>
      </c>
      <c r="J47" s="35" t="str">
        <f t="shared" si="5"/>
        <v>↑</v>
      </c>
      <c r="L47" s="168"/>
      <c r="M47" s="163">
        <f>M46+N46</f>
        <v>429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117</v>
      </c>
      <c r="N48" s="120">
        <v>110</v>
      </c>
      <c r="O48" s="61"/>
      <c r="P48" s="123">
        <v>54</v>
      </c>
      <c r="Q48" s="59"/>
    </row>
    <row r="49" spans="12:17" ht="15" customHeight="1">
      <c r="L49" s="168"/>
      <c r="M49" s="163">
        <f>M48+N48</f>
        <v>227</v>
      </c>
      <c r="N49" s="164"/>
      <c r="O49" s="32" t="s">
        <v>159</v>
      </c>
      <c r="P49" s="122">
        <v>54</v>
      </c>
      <c r="Q49" s="52" t="s">
        <v>161</v>
      </c>
    </row>
    <row r="50" spans="12:17" ht="15" customHeight="1">
      <c r="L50" s="167" t="s">
        <v>162</v>
      </c>
      <c r="M50" s="118">
        <v>230</v>
      </c>
      <c r="N50" s="120">
        <v>228</v>
      </c>
      <c r="O50" s="61"/>
      <c r="P50" s="123">
        <v>141</v>
      </c>
      <c r="Q50" s="59"/>
    </row>
    <row r="51" spans="12:17" ht="15" customHeight="1">
      <c r="L51" s="168"/>
      <c r="M51" s="163">
        <f>M50+N50</f>
        <v>458</v>
      </c>
      <c r="N51" s="164"/>
      <c r="O51" s="32" t="s">
        <v>159</v>
      </c>
      <c r="P51" s="122">
        <v>141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17242</v>
      </c>
      <c r="N52" s="112">
        <f>SUM(N6+N8+N10+N12+N14+N16+N18+N20+N22+N24+N26+N28+N30+N32+N34+N36+N38+N40+N42+N44+N46+N48+N50)</f>
        <v>17033</v>
      </c>
      <c r="O52" s="61"/>
      <c r="P52" s="113">
        <f>SUM(P6+P8+P10+P12+P14+P16+P18+P20+P22+P24+P26+P28+P30+P32+P34+P36+P38+P40+P42+P44+P46+P48+P50)</f>
        <v>10945</v>
      </c>
      <c r="Q52" s="59"/>
    </row>
    <row r="53" spans="12:17" ht="15" customHeight="1" thickBot="1">
      <c r="L53" s="169"/>
      <c r="M53" s="165">
        <f>SUM(M52:N52)</f>
        <v>34275</v>
      </c>
      <c r="N53" s="166"/>
      <c r="O53" s="65" t="s">
        <v>167</v>
      </c>
      <c r="P53" s="114">
        <f>SUM(P7+P9+P11+P13+P15+P17+P19+P21+P23+P25+P27+P29+P31+P33+P35+P37+P39+P41+P43+P45+P47+P49+P51)</f>
        <v>10661</v>
      </c>
      <c r="Q53" s="43" t="s">
        <v>168</v>
      </c>
    </row>
  </sheetData>
  <mergeCells count="61"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4">
      <selection activeCell="P52" sqref="P5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"平成"&amp;WIDECHAR('目次'!B3)&amp;"年６月１日の人口"</f>
        <v>平成１５年６月１日の人口</v>
      </c>
      <c r="C1" s="66"/>
      <c r="E1" s="67"/>
      <c r="H1" s="35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34283</v>
      </c>
      <c r="E3" s="155"/>
      <c r="F3" s="156"/>
      <c r="G3" s="47" t="s">
        <v>4</v>
      </c>
      <c r="H3" s="69">
        <f>D3-'５月'!D3</f>
        <v>8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17234</v>
      </c>
      <c r="E4" s="158"/>
      <c r="F4" s="159"/>
      <c r="G4" s="49" t="s">
        <v>4</v>
      </c>
      <c r="H4" s="70">
        <f>D4-'５月'!D4</f>
        <v>-8</v>
      </c>
      <c r="I4" s="50" t="s">
        <v>5</v>
      </c>
      <c r="J4" s="35" t="str">
        <f>IF(H4=0,"",IF(H4&gt;0,"↑","↓"))</f>
        <v>↓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17049</v>
      </c>
      <c r="E5" s="158"/>
      <c r="F5" s="159"/>
      <c r="G5" s="51" t="s">
        <v>4</v>
      </c>
      <c r="H5" s="72">
        <f>D5-'５月'!D5</f>
        <v>16</v>
      </c>
      <c r="I5" s="52" t="s">
        <v>5</v>
      </c>
      <c r="J5" s="35" t="str">
        <f>IF(H5=0,"",IF(H5&gt;0,"↑","↓"))</f>
        <v>↑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10971</v>
      </c>
      <c r="E6" s="161"/>
      <c r="F6" s="162"/>
      <c r="G6" s="55" t="s">
        <v>4</v>
      </c>
      <c r="H6" s="73">
        <f>D6-'５月'!D6</f>
        <v>26</v>
      </c>
      <c r="I6" s="56" t="s">
        <v>5</v>
      </c>
      <c r="J6" s="35" t="str">
        <f>IF(H6=0,"",IF(H6&gt;0,"↑","↓"))</f>
        <v>↑</v>
      </c>
      <c r="L6" s="167" t="s">
        <v>136</v>
      </c>
      <c r="M6" s="118">
        <v>122</v>
      </c>
      <c r="N6" s="119">
        <v>148</v>
      </c>
      <c r="O6" s="30"/>
      <c r="P6" s="121">
        <v>65</v>
      </c>
      <c r="Q6" s="59"/>
    </row>
    <row r="7" spans="6:17" ht="15" customHeight="1">
      <c r="F7" s="104"/>
      <c r="H7" s="67"/>
      <c r="L7" s="168"/>
      <c r="M7" s="163">
        <f>SUM(M6:N6)</f>
        <v>270</v>
      </c>
      <c r="N7" s="164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7" t="s">
        <v>137</v>
      </c>
      <c r="M8" s="118">
        <v>181</v>
      </c>
      <c r="N8" s="120">
        <v>192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33787</v>
      </c>
      <c r="E9" s="155"/>
      <c r="F9" s="156"/>
      <c r="G9" s="47" t="s">
        <v>4</v>
      </c>
      <c r="H9" s="69">
        <f>D9-'５月'!D9</f>
        <v>-10</v>
      </c>
      <c r="I9" s="48" t="s">
        <v>5</v>
      </c>
      <c r="J9" s="35" t="str">
        <f>IF(H9=0,"",IF(H9&gt;0,"↑","↓"))</f>
        <v>↓</v>
      </c>
      <c r="L9" s="168"/>
      <c r="M9" s="163">
        <f>SUM(M8:N8)</f>
        <v>373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5">
        <f>'５月'!D10+'６月'!D38</f>
        <v>17000</v>
      </c>
      <c r="E10" s="158"/>
      <c r="F10" s="159"/>
      <c r="G10" s="49" t="s">
        <v>4</v>
      </c>
      <c r="H10" s="70">
        <f>D10-'５月'!D10</f>
        <v>-17</v>
      </c>
      <c r="I10" s="50" t="s">
        <v>5</v>
      </c>
      <c r="J10" s="35" t="str">
        <f>IF(H10=0,"",IF(H10&gt;0,"↑","↓"))</f>
        <v>↓</v>
      </c>
      <c r="L10" s="167" t="s">
        <v>138</v>
      </c>
      <c r="M10" s="118">
        <v>1356</v>
      </c>
      <c r="N10" s="120">
        <v>1309</v>
      </c>
      <c r="O10" s="61"/>
      <c r="P10" s="123">
        <v>945</v>
      </c>
      <c r="Q10" s="59"/>
    </row>
    <row r="11" spans="2:17" ht="15" customHeight="1">
      <c r="B11" s="125" t="s">
        <v>2</v>
      </c>
      <c r="C11" s="126"/>
      <c r="D11" s="175">
        <f>'５月'!D11+'６月'!E38</f>
        <v>16787</v>
      </c>
      <c r="E11" s="158"/>
      <c r="F11" s="159"/>
      <c r="G11" s="49" t="s">
        <v>4</v>
      </c>
      <c r="H11" s="72">
        <f>D11-'５月'!D11</f>
        <v>7</v>
      </c>
      <c r="I11" s="50" t="s">
        <v>5</v>
      </c>
      <c r="J11" s="35" t="str">
        <f>IF(H11=0,"",IF(H11&gt;0,"↑","↓"))</f>
        <v>↑</v>
      </c>
      <c r="L11" s="168"/>
      <c r="M11" s="163">
        <f>SUM(M10:N10)</f>
        <v>2665</v>
      </c>
      <c r="N11" s="164"/>
      <c r="O11" s="32" t="s">
        <v>159</v>
      </c>
      <c r="P11" s="122">
        <v>676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'５月'!D12+'６月'!C38</f>
        <v>10599</v>
      </c>
      <c r="E12" s="161"/>
      <c r="F12" s="162"/>
      <c r="G12" s="55" t="s">
        <v>4</v>
      </c>
      <c r="H12" s="73">
        <f>D12-'５月'!D12</f>
        <v>13</v>
      </c>
      <c r="I12" s="56" t="s">
        <v>5</v>
      </c>
      <c r="J12" s="35" t="str">
        <f>IF(H12=0,"",IF(H12&gt;0,"↑","↓"))</f>
        <v>↑</v>
      </c>
      <c r="L12" s="167" t="s">
        <v>139</v>
      </c>
      <c r="M12" s="118">
        <v>2099</v>
      </c>
      <c r="N12" s="120">
        <v>2028</v>
      </c>
      <c r="O12" s="61"/>
      <c r="P12" s="123">
        <v>1242</v>
      </c>
      <c r="Q12" s="59"/>
    </row>
    <row r="13" spans="6:17" ht="15" customHeight="1">
      <c r="F13" s="104"/>
      <c r="H13" s="67"/>
      <c r="L13" s="168"/>
      <c r="M13" s="163">
        <f>SUM(M12:N12)</f>
        <v>4127</v>
      </c>
      <c r="N13" s="164"/>
      <c r="O13" s="32" t="s">
        <v>159</v>
      </c>
      <c r="P13" s="122">
        <v>1242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7" t="s">
        <v>140</v>
      </c>
      <c r="M14" s="118">
        <v>508</v>
      </c>
      <c r="N14" s="120">
        <v>512</v>
      </c>
      <c r="O14" s="61"/>
      <c r="P14" s="123">
        <v>298</v>
      </c>
      <c r="Q14" s="59"/>
    </row>
    <row r="15" spans="2:17" ht="15" customHeight="1">
      <c r="B15" s="84" t="s">
        <v>0</v>
      </c>
      <c r="C15" s="124"/>
      <c r="D15" s="154">
        <f>SUM(D16:F17)</f>
        <v>496</v>
      </c>
      <c r="E15" s="155"/>
      <c r="F15" s="156"/>
      <c r="G15" s="47" t="s">
        <v>4</v>
      </c>
      <c r="H15" s="69">
        <f>D15-'５月'!D15</f>
        <v>18</v>
      </c>
      <c r="I15" s="48" t="s">
        <v>5</v>
      </c>
      <c r="J15" s="35" t="str">
        <f>IF(H15=0,"",IF(H15&gt;0,"↑","↓"))</f>
        <v>↑</v>
      </c>
      <c r="L15" s="168"/>
      <c r="M15" s="163">
        <f>SUM(M14:N14)</f>
        <v>1020</v>
      </c>
      <c r="N15" s="164"/>
      <c r="O15" s="32" t="s">
        <v>159</v>
      </c>
      <c r="P15" s="122">
        <v>298</v>
      </c>
      <c r="Q15" s="52" t="s">
        <v>161</v>
      </c>
    </row>
    <row r="16" spans="2:17" ht="15" customHeight="1">
      <c r="B16" s="125" t="s">
        <v>1</v>
      </c>
      <c r="C16" s="126"/>
      <c r="D16" s="175">
        <f>'５月'!D16+'６月'!D47</f>
        <v>234</v>
      </c>
      <c r="E16" s="158"/>
      <c r="F16" s="159"/>
      <c r="G16" s="49" t="s">
        <v>4</v>
      </c>
      <c r="H16" s="70">
        <f>D16-'５月'!D16</f>
        <v>9</v>
      </c>
      <c r="I16" s="50" t="s">
        <v>5</v>
      </c>
      <c r="J16" s="35" t="str">
        <f>IF(H16=0,"",IF(H16&gt;0,"↑","↓"))</f>
        <v>↑</v>
      </c>
      <c r="L16" s="167" t="s">
        <v>141</v>
      </c>
      <c r="M16" s="118">
        <v>1257</v>
      </c>
      <c r="N16" s="120">
        <v>1285</v>
      </c>
      <c r="O16" s="61"/>
      <c r="P16" s="123">
        <v>778</v>
      </c>
      <c r="Q16" s="59"/>
    </row>
    <row r="17" spans="2:17" ht="15" customHeight="1">
      <c r="B17" s="125" t="s">
        <v>2</v>
      </c>
      <c r="C17" s="126"/>
      <c r="D17" s="175">
        <f>'５月'!D17+'６月'!E47</f>
        <v>262</v>
      </c>
      <c r="E17" s="158"/>
      <c r="F17" s="159"/>
      <c r="G17" s="49" t="s">
        <v>4</v>
      </c>
      <c r="H17" s="72">
        <f>D17-'５月'!D17</f>
        <v>9</v>
      </c>
      <c r="I17" s="50" t="s">
        <v>5</v>
      </c>
      <c r="J17" s="35" t="str">
        <f>IF(H17=0,"",IF(H17&gt;0,"↑","↓"))</f>
        <v>↑</v>
      </c>
      <c r="L17" s="168"/>
      <c r="M17" s="163">
        <f>SUM(M16:N16)</f>
        <v>2542</v>
      </c>
      <c r="N17" s="164"/>
      <c r="O17" s="32" t="s">
        <v>159</v>
      </c>
      <c r="P17" s="122">
        <v>776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'５月'!D18+'６月'!C47</f>
        <v>372</v>
      </c>
      <c r="E18" s="161"/>
      <c r="F18" s="162"/>
      <c r="G18" s="55" t="s">
        <v>4</v>
      </c>
      <c r="H18" s="73">
        <f>D18-'５月'!D18</f>
        <v>13</v>
      </c>
      <c r="I18" s="56" t="s">
        <v>5</v>
      </c>
      <c r="J18" s="35" t="str">
        <f>IF(H18=0,"",IF(H18&gt;0,"↑","↓"))</f>
        <v>↑</v>
      </c>
      <c r="L18" s="167" t="s">
        <v>142</v>
      </c>
      <c r="M18" s="118">
        <v>2421</v>
      </c>
      <c r="N18" s="120">
        <v>2388</v>
      </c>
      <c r="O18" s="61"/>
      <c r="P18" s="123">
        <v>1596</v>
      </c>
      <c r="Q18" s="59"/>
    </row>
    <row r="19" spans="8:17" ht="15" customHeight="1">
      <c r="H19" s="35"/>
      <c r="K19" s="66"/>
      <c r="L19" s="168"/>
      <c r="M19" s="163">
        <f>SUM(M18:N18)</f>
        <v>4809</v>
      </c>
      <c r="N19" s="164"/>
      <c r="O19" s="32" t="s">
        <v>159</v>
      </c>
      <c r="P19" s="122">
        <v>1596</v>
      </c>
      <c r="Q19" s="52" t="s">
        <v>161</v>
      </c>
    </row>
    <row r="20" spans="2:17" ht="15" customHeight="1">
      <c r="B20" s="88" t="s">
        <v>7</v>
      </c>
      <c r="C20" s="46"/>
      <c r="L20" s="167" t="s">
        <v>143</v>
      </c>
      <c r="M20" s="118">
        <v>88</v>
      </c>
      <c r="N20" s="120">
        <v>99</v>
      </c>
      <c r="O20" s="61"/>
      <c r="P20" s="123">
        <v>46</v>
      </c>
      <c r="Q20" s="59"/>
    </row>
    <row r="21" spans="3:17" ht="15" customHeight="1" thickBot="1">
      <c r="C21" s="46"/>
      <c r="L21" s="168"/>
      <c r="M21" s="163">
        <f>SUM(M20:N20)</f>
        <v>187</v>
      </c>
      <c r="N21" s="164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7" t="s">
        <v>144</v>
      </c>
      <c r="M22" s="118">
        <v>1227</v>
      </c>
      <c r="N22" s="120">
        <v>1173</v>
      </c>
      <c r="O22" s="61"/>
      <c r="P22" s="123">
        <v>833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9</v>
      </c>
      <c r="E23" s="105">
        <f t="shared" si="0"/>
        <v>13</v>
      </c>
      <c r="F23" s="106">
        <f>SUM(D23:E23)</f>
        <v>22</v>
      </c>
      <c r="G23" s="49" t="s">
        <v>4</v>
      </c>
      <c r="H23" s="71">
        <f>F23-'５月'!F23</f>
        <v>-10</v>
      </c>
      <c r="I23" s="50" t="s">
        <v>5</v>
      </c>
      <c r="J23" s="35" t="str">
        <f aca="true" t="shared" si="1" ref="J23:J29">IF(H23=0,"",IF(H23&gt;0,"↑","↓"))</f>
        <v>↓</v>
      </c>
      <c r="L23" s="168"/>
      <c r="M23" s="163">
        <f>SUM(M22:N22)</f>
        <v>2400</v>
      </c>
      <c r="N23" s="164"/>
      <c r="O23" s="32" t="s">
        <v>159</v>
      </c>
      <c r="P23" s="122">
        <v>833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9</v>
      </c>
      <c r="E24" s="105">
        <f t="shared" si="0"/>
        <v>8</v>
      </c>
      <c r="F24" s="106">
        <f aca="true" t="shared" si="2" ref="F24:F29">SUM(D24:E24)</f>
        <v>17</v>
      </c>
      <c r="G24" s="49" t="s">
        <v>4</v>
      </c>
      <c r="H24" s="71">
        <f>F24-'５月'!F24</f>
        <v>0</v>
      </c>
      <c r="I24" s="50" t="s">
        <v>5</v>
      </c>
      <c r="J24" s="35">
        <f t="shared" si="1"/>
      </c>
      <c r="L24" s="167" t="s">
        <v>145</v>
      </c>
      <c r="M24" s="118">
        <v>454</v>
      </c>
      <c r="N24" s="120">
        <v>450</v>
      </c>
      <c r="O24" s="61"/>
      <c r="P24" s="123">
        <v>247</v>
      </c>
      <c r="Q24" s="59"/>
    </row>
    <row r="25" spans="2:17" ht="15" customHeight="1">
      <c r="B25" s="13" t="s">
        <v>11</v>
      </c>
      <c r="C25" s="105">
        <f t="shared" si="0"/>
        <v>79</v>
      </c>
      <c r="D25" s="105">
        <f t="shared" si="0"/>
        <v>57</v>
      </c>
      <c r="E25" s="105">
        <f t="shared" si="0"/>
        <v>80</v>
      </c>
      <c r="F25" s="106">
        <f t="shared" si="2"/>
        <v>137</v>
      </c>
      <c r="G25" s="49" t="s">
        <v>4</v>
      </c>
      <c r="H25" s="71">
        <f>F25-'５月'!F25</f>
        <v>-102</v>
      </c>
      <c r="I25" s="50" t="s">
        <v>5</v>
      </c>
      <c r="J25" s="35" t="str">
        <f t="shared" si="1"/>
        <v>↓</v>
      </c>
      <c r="L25" s="168"/>
      <c r="M25" s="163">
        <f>SUM(M24:N24)</f>
        <v>904</v>
      </c>
      <c r="N25" s="164"/>
      <c r="O25" s="32" t="s">
        <v>159</v>
      </c>
      <c r="P25" s="122">
        <v>245</v>
      </c>
      <c r="Q25" s="52" t="s">
        <v>161</v>
      </c>
    </row>
    <row r="26" spans="2:17" ht="15" customHeight="1">
      <c r="B26" s="13" t="s">
        <v>12</v>
      </c>
      <c r="C26" s="105">
        <f t="shared" si="0"/>
        <v>42</v>
      </c>
      <c r="D26" s="105">
        <f t="shared" si="0"/>
        <v>64</v>
      </c>
      <c r="E26" s="105">
        <f t="shared" si="0"/>
        <v>53</v>
      </c>
      <c r="F26" s="106">
        <f t="shared" si="2"/>
        <v>117</v>
      </c>
      <c r="G26" s="49" t="s">
        <v>4</v>
      </c>
      <c r="H26" s="71">
        <f>F26-'５月'!F26</f>
        <v>-8</v>
      </c>
      <c r="I26" s="50" t="s">
        <v>5</v>
      </c>
      <c r="J26" s="35" t="str">
        <f t="shared" si="1"/>
        <v>↓</v>
      </c>
      <c r="L26" s="167" t="s">
        <v>146</v>
      </c>
      <c r="M26" s="118">
        <v>1801</v>
      </c>
      <c r="N26" s="120">
        <v>1667</v>
      </c>
      <c r="O26" s="61"/>
      <c r="P26" s="123">
        <v>1346</v>
      </c>
      <c r="Q26" s="59"/>
    </row>
    <row r="27" spans="2:17" ht="15" customHeight="1">
      <c r="B27" s="13" t="s">
        <v>13</v>
      </c>
      <c r="C27" s="105">
        <f t="shared" si="0"/>
        <v>10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F27-'５月'!F27</f>
        <v>-2</v>
      </c>
      <c r="I27" s="50" t="s">
        <v>5</v>
      </c>
      <c r="J27" s="35" t="str">
        <f t="shared" si="1"/>
        <v>↓</v>
      </c>
      <c r="L27" s="168"/>
      <c r="M27" s="163">
        <f>SUM(M26:N26)</f>
        <v>3468</v>
      </c>
      <c r="N27" s="164"/>
      <c r="O27" s="32" t="s">
        <v>159</v>
      </c>
      <c r="P27" s="122">
        <v>1346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20</v>
      </c>
      <c r="D28" s="107">
        <f t="shared" si="0"/>
        <v>1</v>
      </c>
      <c r="E28" s="107">
        <f t="shared" si="0"/>
        <v>16</v>
      </c>
      <c r="F28" s="108">
        <f t="shared" si="2"/>
        <v>17</v>
      </c>
      <c r="G28" s="60" t="s">
        <v>4</v>
      </c>
      <c r="H28" s="74">
        <f>F28-'５月'!F28</f>
        <v>11</v>
      </c>
      <c r="I28" s="53" t="s">
        <v>5</v>
      </c>
      <c r="J28" s="35" t="str">
        <f t="shared" si="1"/>
        <v>↑</v>
      </c>
      <c r="L28" s="167" t="s">
        <v>147</v>
      </c>
      <c r="M28" s="118">
        <v>395</v>
      </c>
      <c r="N28" s="120">
        <v>390</v>
      </c>
      <c r="O28" s="61"/>
      <c r="P28" s="123">
        <v>256</v>
      </c>
      <c r="Q28" s="59"/>
    </row>
    <row r="29" spans="2:17" ht="15" customHeight="1" thickBot="1">
      <c r="B29" s="15" t="s">
        <v>15</v>
      </c>
      <c r="C29" s="109">
        <f t="shared" si="0"/>
        <v>26</v>
      </c>
      <c r="D29" s="109">
        <f t="shared" si="0"/>
        <v>-8</v>
      </c>
      <c r="E29" s="109">
        <f t="shared" si="0"/>
        <v>16</v>
      </c>
      <c r="F29" s="110">
        <f t="shared" si="2"/>
        <v>8</v>
      </c>
      <c r="G29" s="62" t="s">
        <v>4</v>
      </c>
      <c r="H29" s="75">
        <f>F29-'５月'!F29</f>
        <v>-117</v>
      </c>
      <c r="I29" s="63" t="s">
        <v>5</v>
      </c>
      <c r="J29" s="35" t="str">
        <f t="shared" si="1"/>
        <v>↓</v>
      </c>
      <c r="L29" s="168"/>
      <c r="M29" s="163">
        <f>SUM(M28:N28)</f>
        <v>785</v>
      </c>
      <c r="N29" s="164"/>
      <c r="O29" s="32" t="s">
        <v>159</v>
      </c>
      <c r="P29" s="122">
        <v>256</v>
      </c>
      <c r="Q29" s="52" t="s">
        <v>161</v>
      </c>
    </row>
    <row r="30" spans="2:17" ht="15" customHeight="1" thickBot="1">
      <c r="B30" s="10"/>
      <c r="C30" s="46"/>
      <c r="L30" s="167" t="s">
        <v>148</v>
      </c>
      <c r="M30" s="118">
        <v>1063</v>
      </c>
      <c r="N30" s="120">
        <v>1067</v>
      </c>
      <c r="O30" s="61"/>
      <c r="P30" s="123">
        <v>689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8"/>
      <c r="M31" s="163">
        <f>SUM(M30:N30)</f>
        <v>2130</v>
      </c>
      <c r="N31" s="164"/>
      <c r="O31" s="32" t="s">
        <v>159</v>
      </c>
      <c r="P31" s="122">
        <v>689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9</v>
      </c>
      <c r="E32" s="116">
        <v>13</v>
      </c>
      <c r="F32" s="106">
        <f>SUM(D32:E32)</f>
        <v>22</v>
      </c>
      <c r="G32" s="49" t="s">
        <v>4</v>
      </c>
      <c r="H32" s="71">
        <f>F32-'５月'!F32</f>
        <v>-9</v>
      </c>
      <c r="I32" s="50" t="s">
        <v>5</v>
      </c>
      <c r="J32" s="35" t="str">
        <f aca="true" t="shared" si="3" ref="J32:J38">IF(H32=0,"",IF(H32&gt;0,"↑","↓"))</f>
        <v>↓</v>
      </c>
      <c r="L32" s="167" t="s">
        <v>149</v>
      </c>
      <c r="M32" s="118">
        <v>1103</v>
      </c>
      <c r="N32" s="120">
        <v>1178</v>
      </c>
      <c r="O32" s="61"/>
      <c r="P32" s="123">
        <v>676</v>
      </c>
      <c r="Q32" s="59"/>
    </row>
    <row r="33" spans="2:17" ht="15" customHeight="1">
      <c r="B33" s="13" t="s">
        <v>10</v>
      </c>
      <c r="C33" s="116">
        <v>1</v>
      </c>
      <c r="D33" s="116">
        <v>9</v>
      </c>
      <c r="E33" s="116">
        <v>8</v>
      </c>
      <c r="F33" s="106">
        <f aca="true" t="shared" si="4" ref="F33:F38">SUM(D33:E33)</f>
        <v>17</v>
      </c>
      <c r="G33" s="49" t="s">
        <v>4</v>
      </c>
      <c r="H33" s="71">
        <f>F33-'５月'!F33</f>
        <v>1</v>
      </c>
      <c r="I33" s="50" t="s">
        <v>5</v>
      </c>
      <c r="J33" s="35" t="str">
        <f t="shared" si="3"/>
        <v>↑</v>
      </c>
      <c r="L33" s="168"/>
      <c r="M33" s="163">
        <f>SUM(M32:N32)</f>
        <v>2281</v>
      </c>
      <c r="N33" s="164"/>
      <c r="O33" s="32" t="s">
        <v>159</v>
      </c>
      <c r="P33" s="122">
        <v>675</v>
      </c>
      <c r="Q33" s="52" t="s">
        <v>161</v>
      </c>
    </row>
    <row r="34" spans="2:17" ht="15" customHeight="1">
      <c r="B34" s="13" t="s">
        <v>11</v>
      </c>
      <c r="C34" s="116">
        <v>42</v>
      </c>
      <c r="D34" s="116">
        <v>45</v>
      </c>
      <c r="E34" s="116">
        <v>49</v>
      </c>
      <c r="F34" s="106">
        <f t="shared" si="4"/>
        <v>94</v>
      </c>
      <c r="G34" s="49" t="s">
        <v>4</v>
      </c>
      <c r="H34" s="71">
        <f>F34-'５月'!F34</f>
        <v>-81</v>
      </c>
      <c r="I34" s="50" t="s">
        <v>5</v>
      </c>
      <c r="J34" s="35" t="str">
        <f t="shared" si="3"/>
        <v>↓</v>
      </c>
      <c r="L34" s="167" t="s">
        <v>150</v>
      </c>
      <c r="M34" s="118">
        <v>399</v>
      </c>
      <c r="N34" s="120">
        <v>366</v>
      </c>
      <c r="O34" s="61"/>
      <c r="P34" s="123">
        <v>239</v>
      </c>
      <c r="Q34" s="59"/>
    </row>
    <row r="35" spans="2:17" ht="15" customHeight="1">
      <c r="B35" s="13" t="s">
        <v>12</v>
      </c>
      <c r="C35" s="116">
        <v>34</v>
      </c>
      <c r="D35" s="116">
        <v>62</v>
      </c>
      <c r="E35" s="116">
        <v>47</v>
      </c>
      <c r="F35" s="106">
        <f t="shared" si="4"/>
        <v>109</v>
      </c>
      <c r="G35" s="49" t="s">
        <v>4</v>
      </c>
      <c r="H35" s="71">
        <f>F35-'５月'!F35</f>
        <v>-9</v>
      </c>
      <c r="I35" s="50" t="s">
        <v>5</v>
      </c>
      <c r="J35" s="35" t="str">
        <f t="shared" si="3"/>
        <v>↓</v>
      </c>
      <c r="L35" s="168"/>
      <c r="M35" s="163">
        <f>SUM(M34:N34)</f>
        <v>765</v>
      </c>
      <c r="N35" s="164"/>
      <c r="O35" s="32" t="s">
        <v>159</v>
      </c>
      <c r="P35" s="122">
        <v>239</v>
      </c>
      <c r="Q35" s="52" t="s">
        <v>161</v>
      </c>
    </row>
    <row r="36" spans="2:17" ht="15" customHeight="1">
      <c r="B36" s="13" t="s">
        <v>13</v>
      </c>
      <c r="C36" s="116">
        <v>10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F36-'５月'!F36</f>
        <v>-2</v>
      </c>
      <c r="I36" s="50" t="s">
        <v>5</v>
      </c>
      <c r="J36" s="35" t="str">
        <f t="shared" si="3"/>
        <v>↓</v>
      </c>
      <c r="L36" s="167" t="s">
        <v>151</v>
      </c>
      <c r="M36" s="118">
        <v>833</v>
      </c>
      <c r="N36" s="120">
        <v>852</v>
      </c>
      <c r="O36" s="61"/>
      <c r="P36" s="123">
        <v>524</v>
      </c>
      <c r="Q36" s="59"/>
    </row>
    <row r="37" spans="2:17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F37-'５月'!F37</f>
        <v>0</v>
      </c>
      <c r="I37" s="53" t="s">
        <v>5</v>
      </c>
      <c r="J37" s="35">
        <f t="shared" si="3"/>
      </c>
      <c r="L37" s="168"/>
      <c r="M37" s="163">
        <f>SUM(M36:N36)</f>
        <v>1685</v>
      </c>
      <c r="N37" s="164"/>
      <c r="O37" s="32" t="s">
        <v>159</v>
      </c>
      <c r="P37" s="122">
        <v>523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13</v>
      </c>
      <c r="D38" s="109">
        <f>D32-D33+D34-D35+D36-D37</f>
        <v>-17</v>
      </c>
      <c r="E38" s="109">
        <f>E32-E33+E34-E35+E36-E37</f>
        <v>7</v>
      </c>
      <c r="F38" s="110">
        <f t="shared" si="4"/>
        <v>-10</v>
      </c>
      <c r="G38" s="64" t="s">
        <v>4</v>
      </c>
      <c r="H38" s="75">
        <f>F38-'５月'!F38</f>
        <v>-84</v>
      </c>
      <c r="I38" s="63" t="s">
        <v>5</v>
      </c>
      <c r="J38" s="35" t="str">
        <f t="shared" si="3"/>
        <v>↓</v>
      </c>
      <c r="L38" s="167" t="s">
        <v>152</v>
      </c>
      <c r="M38" s="118">
        <v>148</v>
      </c>
      <c r="N38" s="120">
        <v>142</v>
      </c>
      <c r="O38" s="61"/>
      <c r="P38" s="123">
        <v>66</v>
      </c>
      <c r="Q38" s="59"/>
    </row>
    <row r="39" spans="2:17" ht="15" customHeight="1" thickBot="1">
      <c r="B39" s="10"/>
      <c r="C39" s="46"/>
      <c r="L39" s="168"/>
      <c r="M39" s="163">
        <f>SUM(M38:N38)</f>
        <v>290</v>
      </c>
      <c r="N39" s="164"/>
      <c r="O39" s="32" t="s">
        <v>159</v>
      </c>
      <c r="P39" s="122">
        <v>66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7" t="s">
        <v>153</v>
      </c>
      <c r="M40" s="118">
        <v>195</v>
      </c>
      <c r="N40" s="120">
        <v>222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F41-'５月'!F41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68"/>
      <c r="M41" s="163">
        <f>SUM(M40:N40)</f>
        <v>417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F42-'５月'!F42</f>
        <v>-1</v>
      </c>
      <c r="I42" s="50" t="s">
        <v>5</v>
      </c>
      <c r="J42" s="35" t="str">
        <f t="shared" si="5"/>
        <v>↓</v>
      </c>
      <c r="L42" s="167" t="s">
        <v>154</v>
      </c>
      <c r="M42" s="118">
        <v>699</v>
      </c>
      <c r="N42" s="120">
        <v>690</v>
      </c>
      <c r="O42" s="61"/>
      <c r="P42" s="123">
        <v>444</v>
      </c>
      <c r="Q42" s="59"/>
    </row>
    <row r="43" spans="2:17" ht="15" customHeight="1">
      <c r="B43" s="13" t="s">
        <v>11</v>
      </c>
      <c r="C43" s="116">
        <v>37</v>
      </c>
      <c r="D43" s="116">
        <v>12</v>
      </c>
      <c r="E43" s="116">
        <v>31</v>
      </c>
      <c r="F43" s="106">
        <f t="shared" si="6"/>
        <v>43</v>
      </c>
      <c r="G43" s="49" t="s">
        <v>4</v>
      </c>
      <c r="H43" s="71">
        <f>F43-'５月'!F43</f>
        <v>-21</v>
      </c>
      <c r="I43" s="50" t="s">
        <v>5</v>
      </c>
      <c r="J43" s="35" t="str">
        <f t="shared" si="5"/>
        <v>↓</v>
      </c>
      <c r="L43" s="168"/>
      <c r="M43" s="163">
        <f>SUM(M42:N42)</f>
        <v>1389</v>
      </c>
      <c r="N43" s="164"/>
      <c r="O43" s="32" t="s">
        <v>163</v>
      </c>
      <c r="P43" s="122">
        <v>438</v>
      </c>
      <c r="Q43" s="52" t="s">
        <v>164</v>
      </c>
    </row>
    <row r="44" spans="2:17" ht="15" customHeight="1">
      <c r="B44" s="13" t="s">
        <v>12</v>
      </c>
      <c r="C44" s="116">
        <v>8</v>
      </c>
      <c r="D44" s="116">
        <v>2</v>
      </c>
      <c r="E44" s="116">
        <v>6</v>
      </c>
      <c r="F44" s="106">
        <f t="shared" si="6"/>
        <v>8</v>
      </c>
      <c r="G44" s="49" t="s">
        <v>4</v>
      </c>
      <c r="H44" s="71">
        <f>F44-'５月'!F44</f>
        <v>1</v>
      </c>
      <c r="I44" s="50" t="s">
        <v>5</v>
      </c>
      <c r="J44" s="35" t="str">
        <f t="shared" si="5"/>
        <v>↑</v>
      </c>
      <c r="L44" s="167" t="s">
        <v>155</v>
      </c>
      <c r="M44" s="118">
        <v>322</v>
      </c>
      <c r="N44" s="120">
        <v>324</v>
      </c>
      <c r="O44" s="61"/>
      <c r="P44" s="123">
        <v>199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F45-'５月'!F45</f>
        <v>0</v>
      </c>
      <c r="I45" s="50" t="s">
        <v>5</v>
      </c>
      <c r="J45" s="35">
        <f t="shared" si="5"/>
      </c>
      <c r="L45" s="168"/>
      <c r="M45" s="163">
        <f>SUM(M44:N44)</f>
        <v>646</v>
      </c>
      <c r="N45" s="164"/>
      <c r="O45" s="32" t="s">
        <v>159</v>
      </c>
      <c r="P45" s="122">
        <v>199</v>
      </c>
      <c r="Q45" s="52" t="s">
        <v>161</v>
      </c>
    </row>
    <row r="46" spans="2:17" ht="15" customHeight="1" thickBot="1">
      <c r="B46" s="14" t="s">
        <v>14</v>
      </c>
      <c r="C46" s="117">
        <v>16</v>
      </c>
      <c r="D46" s="117">
        <v>1</v>
      </c>
      <c r="E46" s="117">
        <v>16</v>
      </c>
      <c r="F46" s="108">
        <f t="shared" si="6"/>
        <v>17</v>
      </c>
      <c r="G46" s="60" t="s">
        <v>4</v>
      </c>
      <c r="H46" s="74">
        <f>F46-'５月'!F46</f>
        <v>11</v>
      </c>
      <c r="I46" s="53" t="s">
        <v>5</v>
      </c>
      <c r="J46" s="35" t="str">
        <f t="shared" si="5"/>
        <v>↑</v>
      </c>
      <c r="L46" s="167" t="s">
        <v>156</v>
      </c>
      <c r="M46" s="118">
        <v>207</v>
      </c>
      <c r="N46" s="120">
        <v>222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13</v>
      </c>
      <c r="D47" s="109">
        <f>D41-D42+D43-D44+D45-D46</f>
        <v>9</v>
      </c>
      <c r="E47" s="109">
        <f>E41-E42+E43-E44+E45-E46</f>
        <v>9</v>
      </c>
      <c r="F47" s="110">
        <f t="shared" si="6"/>
        <v>18</v>
      </c>
      <c r="G47" s="64" t="s">
        <v>4</v>
      </c>
      <c r="H47" s="75">
        <f>F47-'５月'!F47</f>
        <v>-33</v>
      </c>
      <c r="I47" s="63" t="s">
        <v>5</v>
      </c>
      <c r="J47" s="35" t="str">
        <f t="shared" si="5"/>
        <v>↓</v>
      </c>
      <c r="L47" s="168"/>
      <c r="M47" s="163">
        <f>SUM(M46:N46)</f>
        <v>429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116</v>
      </c>
      <c r="N48" s="120">
        <v>110</v>
      </c>
      <c r="O48" s="61"/>
      <c r="P48" s="123">
        <v>54</v>
      </c>
      <c r="Q48" s="59"/>
    </row>
    <row r="49" spans="12:17" ht="15" customHeight="1">
      <c r="L49" s="168"/>
      <c r="M49" s="163">
        <f>SUM(M48:N48)</f>
        <v>226</v>
      </c>
      <c r="N49" s="164"/>
      <c r="O49" s="32" t="s">
        <v>159</v>
      </c>
      <c r="P49" s="122">
        <v>54</v>
      </c>
      <c r="Q49" s="52" t="s">
        <v>161</v>
      </c>
    </row>
    <row r="50" spans="12:17" ht="15" customHeight="1">
      <c r="L50" s="167" t="s">
        <v>162</v>
      </c>
      <c r="M50" s="118">
        <v>240</v>
      </c>
      <c r="N50" s="120">
        <v>235</v>
      </c>
      <c r="O50" s="61"/>
      <c r="P50" s="123">
        <v>147</v>
      </c>
      <c r="Q50" s="59"/>
    </row>
    <row r="51" spans="12:17" ht="15" customHeight="1">
      <c r="L51" s="168"/>
      <c r="M51" s="163">
        <f>SUM(M50:N50)</f>
        <v>475</v>
      </c>
      <c r="N51" s="164"/>
      <c r="O51" s="32" t="s">
        <v>159</v>
      </c>
      <c r="P51" s="122">
        <v>147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17234</v>
      </c>
      <c r="N52" s="112">
        <f>SUM(N6+N8+N10+N12+N14+N16+N18+N20+N22+N24+N26+N28+N30+N32+N34+N36+N38+N40+N42+N44+N46+N48+N50)</f>
        <v>17049</v>
      </c>
      <c r="O52" s="61"/>
      <c r="P52" s="113">
        <f>SUM(P6+P8+P10+P12+P14+P16+P18+P20+P22+P24+P26+P28+P30+P32+P34+P36+P38+P40+P42+P44+P46+P48+P50)</f>
        <v>10971</v>
      </c>
      <c r="Q52" s="59"/>
    </row>
    <row r="53" spans="12:17" ht="15" customHeight="1" thickBot="1">
      <c r="L53" s="169"/>
      <c r="M53" s="165">
        <f>SUM(M52:N52)</f>
        <v>34283</v>
      </c>
      <c r="N53" s="166"/>
      <c r="O53" s="65" t="s">
        <v>167</v>
      </c>
      <c r="P53" s="114">
        <f>SUM(P7+P9+P11+P13+P15+P17+P19+P21+P23+P25+P27+P29+P31+P33+P35+P37+P39+P41+P43+P45+P47+P49+P51)</f>
        <v>10690</v>
      </c>
      <c r="Q53" s="43" t="s">
        <v>168</v>
      </c>
    </row>
  </sheetData>
  <mergeCells count="61"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53" sqref="P5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"平成"&amp;WIDECHAR('目次'!B3)&amp;"年７月１日の人口"</f>
        <v>平成１５年７月１日の人口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34326</v>
      </c>
      <c r="E3" s="155"/>
      <c r="F3" s="156"/>
      <c r="G3" s="47" t="s">
        <v>4</v>
      </c>
      <c r="H3" s="69">
        <f>D3-'６月'!D3</f>
        <v>43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17257</v>
      </c>
      <c r="E4" s="158"/>
      <c r="F4" s="159"/>
      <c r="G4" s="49" t="s">
        <v>4</v>
      </c>
      <c r="H4" s="70">
        <f>D4-'６月'!D4</f>
        <v>23</v>
      </c>
      <c r="I4" s="50" t="s">
        <v>5</v>
      </c>
      <c r="J4" s="35" t="str">
        <f>IF(H4=0,"",IF(H4&gt;0,"↑","↓"))</f>
        <v>↑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17069</v>
      </c>
      <c r="E5" s="158"/>
      <c r="F5" s="159"/>
      <c r="G5" s="51" t="s">
        <v>4</v>
      </c>
      <c r="H5" s="72">
        <f>D5-'６月'!D5</f>
        <v>20</v>
      </c>
      <c r="I5" s="52" t="s">
        <v>5</v>
      </c>
      <c r="J5" s="35" t="str">
        <f>IF(H5=0,"",IF(H5&gt;0,"↑","↓"))</f>
        <v>↑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10988</v>
      </c>
      <c r="E6" s="161"/>
      <c r="F6" s="162"/>
      <c r="G6" s="55" t="s">
        <v>4</v>
      </c>
      <c r="H6" s="73">
        <f>D6-'６月'!D6</f>
        <v>17</v>
      </c>
      <c r="I6" s="56" t="s">
        <v>5</v>
      </c>
      <c r="J6" s="35" t="str">
        <f>IF(H6=0,"",IF(H6&gt;0,"↑","↓"))</f>
        <v>↑</v>
      </c>
      <c r="L6" s="167" t="s">
        <v>136</v>
      </c>
      <c r="M6" s="118">
        <v>122</v>
      </c>
      <c r="N6" s="119">
        <v>149</v>
      </c>
      <c r="O6" s="30"/>
      <c r="P6" s="121">
        <v>65</v>
      </c>
      <c r="Q6" s="59"/>
    </row>
    <row r="7" spans="6:17" ht="15" customHeight="1">
      <c r="F7" s="104"/>
      <c r="H7" s="67"/>
      <c r="L7" s="168"/>
      <c r="M7" s="163">
        <f>SUM(M6:N6)</f>
        <v>271</v>
      </c>
      <c r="N7" s="164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7" t="s">
        <v>137</v>
      </c>
      <c r="M8" s="118">
        <v>182</v>
      </c>
      <c r="N8" s="120">
        <v>193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33822</v>
      </c>
      <c r="E9" s="155"/>
      <c r="F9" s="156"/>
      <c r="G9" s="47" t="s">
        <v>4</v>
      </c>
      <c r="H9" s="69">
        <f>D9-'６月'!D9</f>
        <v>35</v>
      </c>
      <c r="I9" s="48" t="s">
        <v>5</v>
      </c>
      <c r="J9" s="35" t="str">
        <f>IF(H9=0,"",IF(H9&gt;0,"↑","↓"))</f>
        <v>↑</v>
      </c>
      <c r="L9" s="168"/>
      <c r="M9" s="163">
        <f>SUM(M8:N8)</f>
        <v>375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5">
        <f>'６月'!D10+'７月'!D38</f>
        <v>17012</v>
      </c>
      <c r="E10" s="158"/>
      <c r="F10" s="159"/>
      <c r="G10" s="49" t="s">
        <v>4</v>
      </c>
      <c r="H10" s="70">
        <f>D10-'６月'!D10</f>
        <v>12</v>
      </c>
      <c r="I10" s="50" t="s">
        <v>5</v>
      </c>
      <c r="J10" s="35" t="str">
        <f>IF(H10=0,"",IF(H10&gt;0,"↑","↓"))</f>
        <v>↑</v>
      </c>
      <c r="L10" s="167" t="s">
        <v>138</v>
      </c>
      <c r="M10" s="118">
        <v>1350</v>
      </c>
      <c r="N10" s="120">
        <v>1300</v>
      </c>
      <c r="O10" s="61"/>
      <c r="P10" s="123">
        <v>932</v>
      </c>
      <c r="Q10" s="59"/>
    </row>
    <row r="11" spans="2:17" ht="15" customHeight="1">
      <c r="B11" s="125" t="s">
        <v>2</v>
      </c>
      <c r="C11" s="126"/>
      <c r="D11" s="175">
        <f>'６月'!D11+'７月'!E38</f>
        <v>16810</v>
      </c>
      <c r="E11" s="158"/>
      <c r="F11" s="159"/>
      <c r="G11" s="49" t="s">
        <v>4</v>
      </c>
      <c r="H11" s="72">
        <f>D11-'６月'!D11</f>
        <v>23</v>
      </c>
      <c r="I11" s="50" t="s">
        <v>5</v>
      </c>
      <c r="J11" s="35" t="str">
        <f>IF(H11=0,"",IF(H11&gt;0,"↑","↓"))</f>
        <v>↑</v>
      </c>
      <c r="L11" s="168"/>
      <c r="M11" s="163">
        <f>SUM(M10:N10)</f>
        <v>2650</v>
      </c>
      <c r="N11" s="164"/>
      <c r="O11" s="32" t="s">
        <v>159</v>
      </c>
      <c r="P11" s="122">
        <v>666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'６月'!D12+'７月'!C38</f>
        <v>10614</v>
      </c>
      <c r="E12" s="161"/>
      <c r="F12" s="162"/>
      <c r="G12" s="55" t="s">
        <v>4</v>
      </c>
      <c r="H12" s="73">
        <f>D12-'６月'!D12</f>
        <v>15</v>
      </c>
      <c r="I12" s="56" t="s">
        <v>5</v>
      </c>
      <c r="J12" s="35" t="str">
        <f>IF(H12=0,"",IF(H12&gt;0,"↑","↓"))</f>
        <v>↑</v>
      </c>
      <c r="L12" s="167" t="s">
        <v>139</v>
      </c>
      <c r="M12" s="118">
        <v>2102</v>
      </c>
      <c r="N12" s="120">
        <v>2041</v>
      </c>
      <c r="O12" s="61"/>
      <c r="P12" s="123">
        <v>1250</v>
      </c>
      <c r="Q12" s="59"/>
    </row>
    <row r="13" spans="6:17" ht="15" customHeight="1">
      <c r="F13" s="104"/>
      <c r="H13" s="67"/>
      <c r="L13" s="168"/>
      <c r="M13" s="163">
        <f>SUM(M12:N12)</f>
        <v>4143</v>
      </c>
      <c r="N13" s="164"/>
      <c r="O13" s="32" t="s">
        <v>159</v>
      </c>
      <c r="P13" s="122">
        <v>1242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7" t="s">
        <v>140</v>
      </c>
      <c r="M14" s="118">
        <v>503</v>
      </c>
      <c r="N14" s="120">
        <v>509</v>
      </c>
      <c r="O14" s="61"/>
      <c r="P14" s="123">
        <v>297</v>
      </c>
      <c r="Q14" s="59"/>
    </row>
    <row r="15" spans="2:17" ht="15" customHeight="1">
      <c r="B15" s="84" t="s">
        <v>0</v>
      </c>
      <c r="C15" s="124"/>
      <c r="D15" s="154">
        <f>SUM(D16:F17)</f>
        <v>504</v>
      </c>
      <c r="E15" s="155"/>
      <c r="F15" s="156"/>
      <c r="G15" s="47" t="s">
        <v>4</v>
      </c>
      <c r="H15" s="69">
        <f>D15-'６月'!D15</f>
        <v>8</v>
      </c>
      <c r="I15" s="48" t="s">
        <v>5</v>
      </c>
      <c r="J15" s="35" t="str">
        <f>IF(H15=0,"",IF(H15&gt;0,"↑","↓"))</f>
        <v>↑</v>
      </c>
      <c r="L15" s="168"/>
      <c r="M15" s="163">
        <f>SUM(M14:N14)</f>
        <v>1012</v>
      </c>
      <c r="N15" s="164"/>
      <c r="O15" s="32" t="s">
        <v>159</v>
      </c>
      <c r="P15" s="122">
        <v>297</v>
      </c>
      <c r="Q15" s="52" t="s">
        <v>161</v>
      </c>
    </row>
    <row r="16" spans="2:17" ht="15" customHeight="1">
      <c r="B16" s="125" t="s">
        <v>1</v>
      </c>
      <c r="C16" s="126"/>
      <c r="D16" s="175">
        <f>'６月'!D16+'７月'!D47</f>
        <v>245</v>
      </c>
      <c r="E16" s="158"/>
      <c r="F16" s="159"/>
      <c r="G16" s="49" t="s">
        <v>4</v>
      </c>
      <c r="H16" s="70">
        <f>D16-'６月'!D16</f>
        <v>11</v>
      </c>
      <c r="I16" s="50" t="s">
        <v>5</v>
      </c>
      <c r="J16" s="35" t="str">
        <f>IF(H16=0,"",IF(H16&gt;0,"↑","↓"))</f>
        <v>↑</v>
      </c>
      <c r="L16" s="167" t="s">
        <v>141</v>
      </c>
      <c r="M16" s="118">
        <v>1260</v>
      </c>
      <c r="N16" s="120">
        <v>1282</v>
      </c>
      <c r="O16" s="61"/>
      <c r="P16" s="123">
        <v>784</v>
      </c>
      <c r="Q16" s="59"/>
    </row>
    <row r="17" spans="2:17" ht="15" customHeight="1">
      <c r="B17" s="125" t="s">
        <v>2</v>
      </c>
      <c r="C17" s="126"/>
      <c r="D17" s="175">
        <f>'６月'!D17+'７月'!E47</f>
        <v>259</v>
      </c>
      <c r="E17" s="158"/>
      <c r="F17" s="159"/>
      <c r="G17" s="49" t="s">
        <v>4</v>
      </c>
      <c r="H17" s="72">
        <f>D17-'６月'!D17</f>
        <v>-3</v>
      </c>
      <c r="I17" s="50" t="s">
        <v>5</v>
      </c>
      <c r="J17" s="35" t="str">
        <f>IF(H17=0,"",IF(H17&gt;0,"↑","↓"))</f>
        <v>↓</v>
      </c>
      <c r="L17" s="168"/>
      <c r="M17" s="163">
        <f>SUM(M16:N16)</f>
        <v>2542</v>
      </c>
      <c r="N17" s="164"/>
      <c r="O17" s="32" t="s">
        <v>159</v>
      </c>
      <c r="P17" s="122">
        <v>781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'６月'!D18+'７月'!C47</f>
        <v>374</v>
      </c>
      <c r="E18" s="161"/>
      <c r="F18" s="162"/>
      <c r="G18" s="55" t="s">
        <v>4</v>
      </c>
      <c r="H18" s="73">
        <f>D18-'６月'!D18</f>
        <v>2</v>
      </c>
      <c r="I18" s="56" t="s">
        <v>5</v>
      </c>
      <c r="J18" s="35" t="str">
        <f>IF(H18=0,"",IF(H18&gt;0,"↑","↓"))</f>
        <v>↑</v>
      </c>
      <c r="L18" s="167" t="s">
        <v>142</v>
      </c>
      <c r="M18" s="118">
        <v>2426</v>
      </c>
      <c r="N18" s="120">
        <v>2402</v>
      </c>
      <c r="O18" s="61"/>
      <c r="P18" s="123">
        <v>1601</v>
      </c>
      <c r="Q18" s="59"/>
    </row>
    <row r="19" spans="12:17" ht="15" customHeight="1">
      <c r="L19" s="168"/>
      <c r="M19" s="163">
        <f>SUM(M18:N18)</f>
        <v>4828</v>
      </c>
      <c r="N19" s="164"/>
      <c r="O19" s="32" t="s">
        <v>159</v>
      </c>
      <c r="P19" s="122">
        <v>1601</v>
      </c>
      <c r="Q19" s="52" t="s">
        <v>161</v>
      </c>
    </row>
    <row r="20" spans="2:17" ht="15" customHeight="1">
      <c r="B20" s="88" t="s">
        <v>7</v>
      </c>
      <c r="C20" s="46"/>
      <c r="H20" s="66"/>
      <c r="L20" s="167" t="s">
        <v>143</v>
      </c>
      <c r="M20" s="118">
        <v>88</v>
      </c>
      <c r="N20" s="120">
        <v>99</v>
      </c>
      <c r="O20" s="61"/>
      <c r="P20" s="123">
        <v>46</v>
      </c>
      <c r="Q20" s="59"/>
    </row>
    <row r="21" spans="3:17" ht="15" customHeight="1" thickBot="1">
      <c r="C21" s="46"/>
      <c r="H21" s="66"/>
      <c r="L21" s="168"/>
      <c r="M21" s="163">
        <f>SUM(M20:N20)</f>
        <v>187</v>
      </c>
      <c r="N21" s="164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7" t="s">
        <v>144</v>
      </c>
      <c r="M22" s="118">
        <v>1231</v>
      </c>
      <c r="N22" s="120">
        <v>1182</v>
      </c>
      <c r="O22" s="61"/>
      <c r="P22" s="123">
        <v>833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20</v>
      </c>
      <c r="E23" s="105">
        <f t="shared" si="0"/>
        <v>22</v>
      </c>
      <c r="F23" s="106">
        <f>SUM(D23:E23)</f>
        <v>42</v>
      </c>
      <c r="G23" s="49" t="s">
        <v>4</v>
      </c>
      <c r="H23" s="71">
        <f>F23-'６月'!F23</f>
        <v>20</v>
      </c>
      <c r="I23" s="50" t="s">
        <v>5</v>
      </c>
      <c r="J23" s="35" t="str">
        <f aca="true" t="shared" si="1" ref="J23:J29">IF(H23=0,"",IF(H23&gt;0,"↑","↓"))</f>
        <v>↑</v>
      </c>
      <c r="L23" s="168"/>
      <c r="M23" s="163">
        <f>SUM(M22:N22)</f>
        <v>2413</v>
      </c>
      <c r="N23" s="164"/>
      <c r="O23" s="32" t="s">
        <v>159</v>
      </c>
      <c r="P23" s="122">
        <v>833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12</v>
      </c>
      <c r="E24" s="105">
        <f t="shared" si="0"/>
        <v>6</v>
      </c>
      <c r="F24" s="106">
        <f aca="true" t="shared" si="2" ref="F24:F29">SUM(D24:E24)</f>
        <v>18</v>
      </c>
      <c r="G24" s="49" t="s">
        <v>4</v>
      </c>
      <c r="H24" s="71">
        <f>F24-'６月'!F24</f>
        <v>1</v>
      </c>
      <c r="I24" s="50" t="s">
        <v>5</v>
      </c>
      <c r="J24" s="35" t="str">
        <f t="shared" si="1"/>
        <v>↑</v>
      </c>
      <c r="L24" s="167" t="s">
        <v>145</v>
      </c>
      <c r="M24" s="118">
        <v>453</v>
      </c>
      <c r="N24" s="120">
        <v>448</v>
      </c>
      <c r="O24" s="61"/>
      <c r="P24" s="123">
        <v>246</v>
      </c>
      <c r="Q24" s="59"/>
    </row>
    <row r="25" spans="2:17" ht="15" customHeight="1">
      <c r="B25" s="13" t="s">
        <v>11</v>
      </c>
      <c r="C25" s="105">
        <f t="shared" si="0"/>
        <v>74</v>
      </c>
      <c r="D25" s="105">
        <f t="shared" si="0"/>
        <v>56</v>
      </c>
      <c r="E25" s="105">
        <f t="shared" si="0"/>
        <v>75</v>
      </c>
      <c r="F25" s="106">
        <f t="shared" si="2"/>
        <v>131</v>
      </c>
      <c r="G25" s="49" t="s">
        <v>4</v>
      </c>
      <c r="H25" s="71">
        <f>F25-'６月'!F25</f>
        <v>-6</v>
      </c>
      <c r="I25" s="50" t="s">
        <v>5</v>
      </c>
      <c r="J25" s="35" t="str">
        <f t="shared" si="1"/>
        <v>↓</v>
      </c>
      <c r="L25" s="168"/>
      <c r="M25" s="163">
        <f>SUM(M24:N24)</f>
        <v>901</v>
      </c>
      <c r="N25" s="164"/>
      <c r="O25" s="32" t="s">
        <v>159</v>
      </c>
      <c r="P25" s="122">
        <v>245</v>
      </c>
      <c r="Q25" s="52" t="s">
        <v>161</v>
      </c>
    </row>
    <row r="26" spans="2:17" ht="15" customHeight="1">
      <c r="B26" s="13" t="s">
        <v>12</v>
      </c>
      <c r="C26" s="105">
        <f t="shared" si="0"/>
        <v>35</v>
      </c>
      <c r="D26" s="105">
        <f t="shared" si="0"/>
        <v>41</v>
      </c>
      <c r="E26" s="105">
        <f t="shared" si="0"/>
        <v>48</v>
      </c>
      <c r="F26" s="106">
        <f t="shared" si="2"/>
        <v>89</v>
      </c>
      <c r="G26" s="49" t="s">
        <v>4</v>
      </c>
      <c r="H26" s="71">
        <f>F26-'６月'!F26</f>
        <v>-28</v>
      </c>
      <c r="I26" s="50" t="s">
        <v>5</v>
      </c>
      <c r="J26" s="35" t="str">
        <f t="shared" si="1"/>
        <v>↓</v>
      </c>
      <c r="L26" s="167" t="s">
        <v>146</v>
      </c>
      <c r="M26" s="118">
        <v>1806</v>
      </c>
      <c r="N26" s="120">
        <v>1664</v>
      </c>
      <c r="O26" s="61"/>
      <c r="P26" s="123">
        <v>1348</v>
      </c>
      <c r="Q26" s="59"/>
    </row>
    <row r="27" spans="2:17" ht="15" customHeight="1">
      <c r="B27" s="13" t="s">
        <v>13</v>
      </c>
      <c r="C27" s="105">
        <f t="shared" si="0"/>
        <v>7</v>
      </c>
      <c r="D27" s="105">
        <f t="shared" si="0"/>
        <v>2</v>
      </c>
      <c r="E27" s="105">
        <f t="shared" si="0"/>
        <v>1</v>
      </c>
      <c r="F27" s="106">
        <f t="shared" si="2"/>
        <v>3</v>
      </c>
      <c r="G27" s="49" t="s">
        <v>4</v>
      </c>
      <c r="H27" s="71">
        <f>F27-'６月'!F27</f>
        <v>3</v>
      </c>
      <c r="I27" s="50" t="s">
        <v>5</v>
      </c>
      <c r="J27" s="35" t="str">
        <f t="shared" si="1"/>
        <v>↑</v>
      </c>
      <c r="L27" s="168"/>
      <c r="M27" s="163">
        <f>SUM(M26:N26)</f>
        <v>3470</v>
      </c>
      <c r="N27" s="164"/>
      <c r="O27" s="32" t="s">
        <v>159</v>
      </c>
      <c r="P27" s="122">
        <v>1348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28</v>
      </c>
      <c r="D28" s="107">
        <f t="shared" si="0"/>
        <v>2</v>
      </c>
      <c r="E28" s="107">
        <f t="shared" si="0"/>
        <v>24</v>
      </c>
      <c r="F28" s="108">
        <f t="shared" si="2"/>
        <v>26</v>
      </c>
      <c r="G28" s="60" t="s">
        <v>4</v>
      </c>
      <c r="H28" s="74">
        <f>F28-'６月'!F28</f>
        <v>9</v>
      </c>
      <c r="I28" s="53" t="s">
        <v>5</v>
      </c>
      <c r="J28" s="35" t="str">
        <f t="shared" si="1"/>
        <v>↑</v>
      </c>
      <c r="L28" s="167" t="s">
        <v>147</v>
      </c>
      <c r="M28" s="118">
        <v>397</v>
      </c>
      <c r="N28" s="120">
        <v>389</v>
      </c>
      <c r="O28" s="61"/>
      <c r="P28" s="123">
        <v>258</v>
      </c>
      <c r="Q28" s="59"/>
    </row>
    <row r="29" spans="2:17" ht="15" customHeight="1" thickBot="1">
      <c r="B29" s="15" t="s">
        <v>15</v>
      </c>
      <c r="C29" s="109">
        <f t="shared" si="0"/>
        <v>17</v>
      </c>
      <c r="D29" s="109">
        <f t="shared" si="0"/>
        <v>23</v>
      </c>
      <c r="E29" s="109">
        <f t="shared" si="0"/>
        <v>20</v>
      </c>
      <c r="F29" s="110">
        <f t="shared" si="2"/>
        <v>43</v>
      </c>
      <c r="G29" s="62" t="s">
        <v>4</v>
      </c>
      <c r="H29" s="75">
        <f>F29-'６月'!F29</f>
        <v>35</v>
      </c>
      <c r="I29" s="63" t="s">
        <v>5</v>
      </c>
      <c r="J29" s="35" t="str">
        <f t="shared" si="1"/>
        <v>↑</v>
      </c>
      <c r="L29" s="168"/>
      <c r="M29" s="163">
        <f>SUM(M28:N28)</f>
        <v>786</v>
      </c>
      <c r="N29" s="164"/>
      <c r="O29" s="32" t="s">
        <v>159</v>
      </c>
      <c r="P29" s="122">
        <v>258</v>
      </c>
      <c r="Q29" s="52" t="s">
        <v>161</v>
      </c>
    </row>
    <row r="30" spans="2:17" ht="15" customHeight="1" thickBot="1">
      <c r="B30" s="10"/>
      <c r="C30" s="46"/>
      <c r="H30" s="66"/>
      <c r="L30" s="167" t="s">
        <v>148</v>
      </c>
      <c r="M30" s="118">
        <v>1056</v>
      </c>
      <c r="N30" s="120">
        <v>1060</v>
      </c>
      <c r="O30" s="61"/>
      <c r="P30" s="123">
        <v>690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8"/>
      <c r="M31" s="163">
        <f>SUM(M30:N30)</f>
        <v>2116</v>
      </c>
      <c r="N31" s="164"/>
      <c r="O31" s="32" t="s">
        <v>159</v>
      </c>
      <c r="P31" s="122">
        <v>690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20</v>
      </c>
      <c r="E32" s="116">
        <v>22</v>
      </c>
      <c r="F32" s="106">
        <f>SUM(D32:E32)</f>
        <v>42</v>
      </c>
      <c r="G32" s="49" t="s">
        <v>4</v>
      </c>
      <c r="H32" s="71">
        <f>F32-'６月'!F32</f>
        <v>20</v>
      </c>
      <c r="I32" s="50" t="s">
        <v>5</v>
      </c>
      <c r="J32" s="35" t="str">
        <f aca="true" t="shared" si="3" ref="J32:J38">IF(H32=0,"",IF(H32&gt;0,"↑","↓"))</f>
        <v>↑</v>
      </c>
      <c r="L32" s="167" t="s">
        <v>149</v>
      </c>
      <c r="M32" s="118">
        <v>1109</v>
      </c>
      <c r="N32" s="120">
        <v>1176</v>
      </c>
      <c r="O32" s="61"/>
      <c r="P32" s="123">
        <v>677</v>
      </c>
      <c r="Q32" s="59"/>
    </row>
    <row r="33" spans="2:17" ht="15" customHeight="1">
      <c r="B33" s="13" t="s">
        <v>10</v>
      </c>
      <c r="C33" s="116">
        <v>1</v>
      </c>
      <c r="D33" s="116">
        <v>12</v>
      </c>
      <c r="E33" s="116">
        <v>6</v>
      </c>
      <c r="F33" s="106">
        <f aca="true" t="shared" si="4" ref="F33:F38">SUM(D33:E33)</f>
        <v>18</v>
      </c>
      <c r="G33" s="49" t="s">
        <v>4</v>
      </c>
      <c r="H33" s="71">
        <f>F33-'６月'!F33</f>
        <v>1</v>
      </c>
      <c r="I33" s="50" t="s">
        <v>5</v>
      </c>
      <c r="J33" s="35" t="str">
        <f t="shared" si="3"/>
        <v>↑</v>
      </c>
      <c r="L33" s="168"/>
      <c r="M33" s="163">
        <f>SUM(M32:N32)</f>
        <v>2285</v>
      </c>
      <c r="N33" s="164"/>
      <c r="O33" s="32" t="s">
        <v>159</v>
      </c>
      <c r="P33" s="122">
        <v>676</v>
      </c>
      <c r="Q33" s="52" t="s">
        <v>161</v>
      </c>
    </row>
    <row r="34" spans="2:17" ht="15" customHeight="1">
      <c r="B34" s="13" t="s">
        <v>11</v>
      </c>
      <c r="C34" s="116">
        <v>41</v>
      </c>
      <c r="D34" s="116">
        <v>40</v>
      </c>
      <c r="E34" s="116">
        <v>48</v>
      </c>
      <c r="F34" s="106">
        <f t="shared" si="4"/>
        <v>88</v>
      </c>
      <c r="G34" s="49" t="s">
        <v>4</v>
      </c>
      <c r="H34" s="71">
        <f>F34-'６月'!F34</f>
        <v>-6</v>
      </c>
      <c r="I34" s="50" t="s">
        <v>5</v>
      </c>
      <c r="J34" s="35" t="str">
        <f t="shared" si="3"/>
        <v>↓</v>
      </c>
      <c r="L34" s="167" t="s">
        <v>150</v>
      </c>
      <c r="M34" s="118">
        <v>399</v>
      </c>
      <c r="N34" s="120">
        <v>365</v>
      </c>
      <c r="O34" s="61"/>
      <c r="P34" s="123">
        <v>240</v>
      </c>
      <c r="Q34" s="59"/>
    </row>
    <row r="35" spans="2:17" ht="15" customHeight="1">
      <c r="B35" s="13" t="s">
        <v>12</v>
      </c>
      <c r="C35" s="116">
        <v>29</v>
      </c>
      <c r="D35" s="116">
        <v>38</v>
      </c>
      <c r="E35" s="116">
        <v>42</v>
      </c>
      <c r="F35" s="106">
        <f t="shared" si="4"/>
        <v>80</v>
      </c>
      <c r="G35" s="49" t="s">
        <v>4</v>
      </c>
      <c r="H35" s="71">
        <f>F35-'６月'!F35</f>
        <v>-29</v>
      </c>
      <c r="I35" s="50" t="s">
        <v>5</v>
      </c>
      <c r="J35" s="35" t="str">
        <f t="shared" si="3"/>
        <v>↓</v>
      </c>
      <c r="L35" s="168"/>
      <c r="M35" s="163">
        <f>SUM(M34:N34)</f>
        <v>764</v>
      </c>
      <c r="N35" s="164"/>
      <c r="O35" s="32" t="s">
        <v>159</v>
      </c>
      <c r="P35" s="122">
        <v>240</v>
      </c>
      <c r="Q35" s="52" t="s">
        <v>161</v>
      </c>
    </row>
    <row r="36" spans="2:17" ht="15" customHeight="1">
      <c r="B36" s="13" t="s">
        <v>13</v>
      </c>
      <c r="C36" s="116">
        <v>7</v>
      </c>
      <c r="D36" s="116">
        <v>2</v>
      </c>
      <c r="E36" s="116">
        <v>1</v>
      </c>
      <c r="F36" s="106">
        <f t="shared" si="4"/>
        <v>3</v>
      </c>
      <c r="G36" s="49" t="s">
        <v>4</v>
      </c>
      <c r="H36" s="71">
        <f>F36-'６月'!F36</f>
        <v>3</v>
      </c>
      <c r="I36" s="50" t="s">
        <v>5</v>
      </c>
      <c r="J36" s="35" t="str">
        <f t="shared" si="3"/>
        <v>↑</v>
      </c>
      <c r="L36" s="167" t="s">
        <v>151</v>
      </c>
      <c r="M36" s="118">
        <v>833</v>
      </c>
      <c r="N36" s="120">
        <v>851</v>
      </c>
      <c r="O36" s="61"/>
      <c r="P36" s="123">
        <v>523</v>
      </c>
      <c r="Q36" s="59"/>
    </row>
    <row r="37" spans="2:17" ht="15" customHeight="1" thickBot="1">
      <c r="B37" s="14" t="s">
        <v>14</v>
      </c>
      <c r="C37" s="117">
        <v>3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F37-'６月'!F37</f>
        <v>0</v>
      </c>
      <c r="I37" s="53" t="s">
        <v>5</v>
      </c>
      <c r="J37" s="35">
        <f t="shared" si="3"/>
      </c>
      <c r="L37" s="168"/>
      <c r="M37" s="163">
        <f>SUM(M36:N36)</f>
        <v>1684</v>
      </c>
      <c r="N37" s="164"/>
      <c r="O37" s="32" t="s">
        <v>159</v>
      </c>
      <c r="P37" s="122">
        <v>522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15</v>
      </c>
      <c r="D38" s="109">
        <f>D32-D33+D34-D35+D36-D37</f>
        <v>12</v>
      </c>
      <c r="E38" s="109">
        <f>E32-E33+E34-E35+E36-E37</f>
        <v>23</v>
      </c>
      <c r="F38" s="110">
        <f t="shared" si="4"/>
        <v>35</v>
      </c>
      <c r="G38" s="64" t="s">
        <v>4</v>
      </c>
      <c r="H38" s="75">
        <f>F38-'６月'!F38</f>
        <v>45</v>
      </c>
      <c r="I38" s="63" t="s">
        <v>5</v>
      </c>
      <c r="J38" s="35" t="str">
        <f t="shared" si="3"/>
        <v>↑</v>
      </c>
      <c r="L38" s="167" t="s">
        <v>152</v>
      </c>
      <c r="M38" s="118">
        <v>148</v>
      </c>
      <c r="N38" s="120">
        <v>142</v>
      </c>
      <c r="O38" s="61"/>
      <c r="P38" s="123">
        <v>66</v>
      </c>
      <c r="Q38" s="59"/>
    </row>
    <row r="39" spans="2:17" ht="15" customHeight="1" thickBot="1">
      <c r="B39" s="10"/>
      <c r="C39" s="46"/>
      <c r="H39" s="66"/>
      <c r="L39" s="168"/>
      <c r="M39" s="163">
        <f>SUM(M38:N38)</f>
        <v>290</v>
      </c>
      <c r="N39" s="164"/>
      <c r="O39" s="32" t="s">
        <v>159</v>
      </c>
      <c r="P39" s="122">
        <v>66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7" t="s">
        <v>153</v>
      </c>
      <c r="M40" s="118">
        <v>196</v>
      </c>
      <c r="N40" s="120">
        <v>223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F41-'６月'!F41</f>
        <v>0</v>
      </c>
      <c r="I41" s="50" t="s">
        <v>5</v>
      </c>
      <c r="J41" s="35">
        <f aca="true" t="shared" si="5" ref="J41:J47">IF(H41=0,"",IF(H41&gt;0,"↑","↓"))</f>
      </c>
      <c r="L41" s="168"/>
      <c r="M41" s="163">
        <f>SUM(M40:N40)</f>
        <v>419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F42-'６月'!F42</f>
        <v>0</v>
      </c>
      <c r="I42" s="50" t="s">
        <v>5</v>
      </c>
      <c r="J42" s="35">
        <f t="shared" si="5"/>
      </c>
      <c r="L42" s="167" t="s">
        <v>154</v>
      </c>
      <c r="M42" s="118">
        <v>700</v>
      </c>
      <c r="N42" s="120">
        <v>691</v>
      </c>
      <c r="O42" s="61"/>
      <c r="P42" s="123">
        <v>445</v>
      </c>
      <c r="Q42" s="59"/>
    </row>
    <row r="43" spans="2:17" ht="15" customHeight="1">
      <c r="B43" s="13" t="s">
        <v>11</v>
      </c>
      <c r="C43" s="116">
        <v>33</v>
      </c>
      <c r="D43" s="116">
        <v>16</v>
      </c>
      <c r="E43" s="116">
        <v>27</v>
      </c>
      <c r="F43" s="106">
        <f t="shared" si="6"/>
        <v>43</v>
      </c>
      <c r="G43" s="49" t="s">
        <v>4</v>
      </c>
      <c r="H43" s="71">
        <f>F43-'６月'!F43</f>
        <v>0</v>
      </c>
      <c r="I43" s="50" t="s">
        <v>5</v>
      </c>
      <c r="J43" s="35">
        <f t="shared" si="5"/>
      </c>
      <c r="L43" s="168"/>
      <c r="M43" s="163">
        <f>SUM(M42:N42)</f>
        <v>1391</v>
      </c>
      <c r="N43" s="164"/>
      <c r="O43" s="32" t="s">
        <v>163</v>
      </c>
      <c r="P43" s="122">
        <v>439</v>
      </c>
      <c r="Q43" s="52" t="s">
        <v>164</v>
      </c>
    </row>
    <row r="44" spans="2:17" ht="15" customHeight="1">
      <c r="B44" s="13" t="s">
        <v>12</v>
      </c>
      <c r="C44" s="116">
        <v>6</v>
      </c>
      <c r="D44" s="116">
        <v>3</v>
      </c>
      <c r="E44" s="116">
        <v>6</v>
      </c>
      <c r="F44" s="106">
        <f t="shared" si="6"/>
        <v>9</v>
      </c>
      <c r="G44" s="49" t="s">
        <v>4</v>
      </c>
      <c r="H44" s="71">
        <f>F44-'６月'!F44</f>
        <v>1</v>
      </c>
      <c r="I44" s="50" t="s">
        <v>5</v>
      </c>
      <c r="J44" s="35" t="str">
        <f t="shared" si="5"/>
        <v>↑</v>
      </c>
      <c r="L44" s="167" t="s">
        <v>155</v>
      </c>
      <c r="M44" s="118">
        <v>322</v>
      </c>
      <c r="N44" s="120">
        <v>324</v>
      </c>
      <c r="O44" s="61"/>
      <c r="P44" s="123">
        <v>199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F45-'６月'!F45</f>
        <v>0</v>
      </c>
      <c r="I45" s="50" t="s">
        <v>5</v>
      </c>
      <c r="J45" s="35">
        <f t="shared" si="5"/>
      </c>
      <c r="L45" s="168"/>
      <c r="M45" s="163">
        <f>SUM(M44:N44)</f>
        <v>646</v>
      </c>
      <c r="N45" s="164"/>
      <c r="O45" s="32" t="s">
        <v>159</v>
      </c>
      <c r="P45" s="122">
        <v>199</v>
      </c>
      <c r="Q45" s="52" t="s">
        <v>161</v>
      </c>
    </row>
    <row r="46" spans="2:17" ht="15" customHeight="1" thickBot="1">
      <c r="B46" s="14" t="s">
        <v>14</v>
      </c>
      <c r="C46" s="117">
        <v>25</v>
      </c>
      <c r="D46" s="117">
        <v>2</v>
      </c>
      <c r="E46" s="117">
        <v>24</v>
      </c>
      <c r="F46" s="108">
        <f t="shared" si="6"/>
        <v>26</v>
      </c>
      <c r="G46" s="60" t="s">
        <v>4</v>
      </c>
      <c r="H46" s="74">
        <f>F46-'６月'!F46</f>
        <v>9</v>
      </c>
      <c r="I46" s="53" t="s">
        <v>5</v>
      </c>
      <c r="J46" s="35" t="str">
        <f t="shared" si="5"/>
        <v>↑</v>
      </c>
      <c r="L46" s="167" t="s">
        <v>156</v>
      </c>
      <c r="M46" s="118">
        <v>207</v>
      </c>
      <c r="N46" s="120">
        <v>222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2</v>
      </c>
      <c r="D47" s="109">
        <f>D41-D42+D43-D44+D45-D46</f>
        <v>11</v>
      </c>
      <c r="E47" s="109">
        <f>E41-E42+E43-E44+E45-E46</f>
        <v>-3</v>
      </c>
      <c r="F47" s="110">
        <f t="shared" si="6"/>
        <v>8</v>
      </c>
      <c r="G47" s="64" t="s">
        <v>4</v>
      </c>
      <c r="H47" s="75">
        <f>F47-'６月'!F47</f>
        <v>-10</v>
      </c>
      <c r="I47" s="63" t="s">
        <v>5</v>
      </c>
      <c r="J47" s="35" t="str">
        <f t="shared" si="5"/>
        <v>↓</v>
      </c>
      <c r="L47" s="168"/>
      <c r="M47" s="163">
        <f>SUM(M46:N46)</f>
        <v>429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116</v>
      </c>
      <c r="N48" s="120">
        <v>110</v>
      </c>
      <c r="O48" s="61"/>
      <c r="P48" s="123">
        <v>54</v>
      </c>
      <c r="Q48" s="59"/>
    </row>
    <row r="49" spans="12:17" ht="15" customHeight="1">
      <c r="L49" s="168"/>
      <c r="M49" s="163">
        <f>SUM(M48:N48)</f>
        <v>226</v>
      </c>
      <c r="N49" s="164"/>
      <c r="O49" s="32" t="s">
        <v>159</v>
      </c>
      <c r="P49" s="122">
        <v>54</v>
      </c>
      <c r="Q49" s="52" t="s">
        <v>161</v>
      </c>
    </row>
    <row r="50" spans="12:17" ht="15" customHeight="1">
      <c r="L50" s="167" t="s">
        <v>162</v>
      </c>
      <c r="M50" s="118">
        <v>251</v>
      </c>
      <c r="N50" s="120">
        <v>247</v>
      </c>
      <c r="O50" s="61"/>
      <c r="P50" s="123">
        <v>153</v>
      </c>
      <c r="Q50" s="59"/>
    </row>
    <row r="51" spans="12:17" ht="15" customHeight="1">
      <c r="L51" s="168"/>
      <c r="M51" s="163">
        <f>SUM(M50:N50)</f>
        <v>498</v>
      </c>
      <c r="N51" s="164"/>
      <c r="O51" s="32" t="s">
        <v>159</v>
      </c>
      <c r="P51" s="122">
        <v>153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17257</v>
      </c>
      <c r="N52" s="112">
        <f>SUM(N6+N8+N10+N12+N14+N16+N18+N20+N22+N24+N26+N28+N30+N32+N34+N36+N38+N40+N42+N44+N46+N48+N50)</f>
        <v>17069</v>
      </c>
      <c r="O52" s="61"/>
      <c r="P52" s="113">
        <f>SUM(P6+P8+P10+P12+P14+P16+P18+P20+P22+P24+P26+P28+P30+P32+P34+P36+P38+P40+P42+P44+P46+P48+P50)</f>
        <v>10988</v>
      </c>
      <c r="Q52" s="59"/>
    </row>
    <row r="53" spans="12:17" ht="15" customHeight="1" thickBot="1">
      <c r="L53" s="169"/>
      <c r="M53" s="165">
        <f>SUM(M52:N52)</f>
        <v>34326</v>
      </c>
      <c r="N53" s="166"/>
      <c r="O53" s="65" t="s">
        <v>167</v>
      </c>
      <c r="P53" s="114">
        <f>SUM(P7+P9+P11+P13+P15+P17+P19+P21+P23+P25+P27+P29+P31+P33+P35+P37+P39+P41+P43+P45+P47+P49+P51)</f>
        <v>10702</v>
      </c>
      <c r="Q53" s="43" t="s">
        <v>168</v>
      </c>
    </row>
  </sheetData>
  <mergeCells count="61"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23">
      <selection activeCell="P52" sqref="P5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"平成"&amp;WIDECHAR('目次'!B3)&amp;"年８月１日の人口"</f>
        <v>平成１５年８月１日の人口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34352</v>
      </c>
      <c r="E3" s="155"/>
      <c r="F3" s="156"/>
      <c r="G3" s="47" t="s">
        <v>4</v>
      </c>
      <c r="H3" s="69">
        <f>D3-'７月'!D3</f>
        <v>26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17281</v>
      </c>
      <c r="E4" s="158"/>
      <c r="F4" s="159"/>
      <c r="G4" s="49" t="s">
        <v>4</v>
      </c>
      <c r="H4" s="70">
        <f>D4-'７月'!D4</f>
        <v>24</v>
      </c>
      <c r="I4" s="50" t="s">
        <v>5</v>
      </c>
      <c r="J4" s="35" t="str">
        <f>IF(H4=0,"",IF(H4&gt;0,"↑","↓"))</f>
        <v>↑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17071</v>
      </c>
      <c r="E5" s="158"/>
      <c r="F5" s="159"/>
      <c r="G5" s="51" t="s">
        <v>4</v>
      </c>
      <c r="H5" s="72">
        <f>D5-'７月'!D5</f>
        <v>2</v>
      </c>
      <c r="I5" s="52" t="s">
        <v>5</v>
      </c>
      <c r="J5" s="35" t="str">
        <f>IF(H5=0,"",IF(H5&gt;0,"↑","↓"))</f>
        <v>↑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10987</v>
      </c>
      <c r="E6" s="161"/>
      <c r="F6" s="162"/>
      <c r="G6" s="55" t="s">
        <v>4</v>
      </c>
      <c r="H6" s="73">
        <f>D6-'７月'!D6</f>
        <v>-1</v>
      </c>
      <c r="I6" s="56" t="s">
        <v>5</v>
      </c>
      <c r="J6" s="35" t="str">
        <f>IF(H6=0,"",IF(H6&gt;0,"↑","↓"))</f>
        <v>↓</v>
      </c>
      <c r="L6" s="167" t="s">
        <v>136</v>
      </c>
      <c r="M6" s="149">
        <v>121</v>
      </c>
      <c r="N6" s="148">
        <v>148</v>
      </c>
      <c r="O6" s="30"/>
      <c r="P6" s="121">
        <v>64</v>
      </c>
      <c r="Q6" s="59"/>
    </row>
    <row r="7" spans="6:17" ht="15" customHeight="1">
      <c r="F7" s="104"/>
      <c r="H7" s="67"/>
      <c r="L7" s="168"/>
      <c r="M7" s="176">
        <f>SUM(M6:N6)</f>
        <v>269</v>
      </c>
      <c r="N7" s="177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7" t="s">
        <v>137</v>
      </c>
      <c r="M8" s="118">
        <v>182</v>
      </c>
      <c r="N8" s="120">
        <v>193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33867</v>
      </c>
      <c r="E9" s="155"/>
      <c r="F9" s="156"/>
      <c r="G9" s="47" t="s">
        <v>4</v>
      </c>
      <c r="H9" s="69">
        <f>D9-'７月'!D9</f>
        <v>45</v>
      </c>
      <c r="I9" s="48" t="s">
        <v>5</v>
      </c>
      <c r="J9" s="35" t="str">
        <f>IF(H9=0,"",IF(H9&gt;0,"↑","↓"))</f>
        <v>↑</v>
      </c>
      <c r="L9" s="168"/>
      <c r="M9" s="176">
        <f>SUM(M8:N8)</f>
        <v>375</v>
      </c>
      <c r="N9" s="177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5">
        <f>'７月'!D10+'８月'!D38</f>
        <v>17040</v>
      </c>
      <c r="E10" s="158"/>
      <c r="F10" s="159"/>
      <c r="G10" s="49" t="s">
        <v>4</v>
      </c>
      <c r="H10" s="70">
        <f>D10-'７月'!D10</f>
        <v>28</v>
      </c>
      <c r="I10" s="50" t="s">
        <v>5</v>
      </c>
      <c r="J10" s="35" t="str">
        <f>IF(H10=0,"",IF(H10&gt;0,"↑","↓"))</f>
        <v>↑</v>
      </c>
      <c r="L10" s="167" t="s">
        <v>138</v>
      </c>
      <c r="M10" s="118">
        <v>1349</v>
      </c>
      <c r="N10" s="120">
        <v>1290</v>
      </c>
      <c r="O10" s="61"/>
      <c r="P10" s="123">
        <v>920</v>
      </c>
      <c r="Q10" s="59"/>
    </row>
    <row r="11" spans="2:17" ht="15" customHeight="1">
      <c r="B11" s="125" t="s">
        <v>2</v>
      </c>
      <c r="C11" s="126"/>
      <c r="D11" s="175">
        <f>'７月'!D11+'８月'!E38</f>
        <v>16827</v>
      </c>
      <c r="E11" s="158"/>
      <c r="F11" s="159"/>
      <c r="G11" s="49" t="s">
        <v>4</v>
      </c>
      <c r="H11" s="72">
        <f>D11-'７月'!D11</f>
        <v>17</v>
      </c>
      <c r="I11" s="50" t="s">
        <v>5</v>
      </c>
      <c r="J11" s="35" t="str">
        <f>IF(H11=0,"",IF(H11&gt;0,"↑","↓"))</f>
        <v>↑</v>
      </c>
      <c r="L11" s="168"/>
      <c r="M11" s="176">
        <f>SUM(M10:N10)</f>
        <v>2639</v>
      </c>
      <c r="N11" s="177"/>
      <c r="O11" s="32" t="s">
        <v>159</v>
      </c>
      <c r="P11" s="122">
        <v>660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'７月'!D12+'８月'!C38</f>
        <v>10624</v>
      </c>
      <c r="E12" s="161"/>
      <c r="F12" s="162"/>
      <c r="G12" s="55" t="s">
        <v>4</v>
      </c>
      <c r="H12" s="73">
        <f>D12-'７月'!D12</f>
        <v>10</v>
      </c>
      <c r="I12" s="56" t="s">
        <v>5</v>
      </c>
      <c r="J12" s="35" t="str">
        <f>IF(H12=0,"",IF(H12&gt;0,"↑","↓"))</f>
        <v>↑</v>
      </c>
      <c r="L12" s="167" t="s">
        <v>139</v>
      </c>
      <c r="M12" s="118">
        <v>2107</v>
      </c>
      <c r="N12" s="120">
        <v>2045</v>
      </c>
      <c r="O12" s="61"/>
      <c r="P12" s="123">
        <v>1258</v>
      </c>
      <c r="Q12" s="59"/>
    </row>
    <row r="13" spans="6:17" ht="15" customHeight="1">
      <c r="F13" s="104"/>
      <c r="H13" s="67"/>
      <c r="L13" s="168"/>
      <c r="M13" s="176">
        <f>SUM(M12:N12)</f>
        <v>4152</v>
      </c>
      <c r="N13" s="177"/>
      <c r="O13" s="32" t="s">
        <v>159</v>
      </c>
      <c r="P13" s="122">
        <v>1250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7" t="s">
        <v>140</v>
      </c>
      <c r="M14" s="118">
        <v>506</v>
      </c>
      <c r="N14" s="120">
        <v>511</v>
      </c>
      <c r="O14" s="61"/>
      <c r="P14" s="123">
        <v>298</v>
      </c>
      <c r="Q14" s="59"/>
    </row>
    <row r="15" spans="2:17" ht="15" customHeight="1">
      <c r="B15" s="84" t="s">
        <v>0</v>
      </c>
      <c r="C15" s="124"/>
      <c r="D15" s="154">
        <f>SUM(D16:F17)</f>
        <v>485</v>
      </c>
      <c r="E15" s="155"/>
      <c r="F15" s="156"/>
      <c r="G15" s="47" t="s">
        <v>4</v>
      </c>
      <c r="H15" s="69">
        <f>D15-'７月'!D15</f>
        <v>-19</v>
      </c>
      <c r="I15" s="48" t="s">
        <v>5</v>
      </c>
      <c r="J15" s="35" t="str">
        <f>IF(H15=0,"",IF(H15&gt;0,"↑","↓"))</f>
        <v>↓</v>
      </c>
      <c r="L15" s="168"/>
      <c r="M15" s="176">
        <f>SUM(M14:N14)</f>
        <v>1017</v>
      </c>
      <c r="N15" s="177"/>
      <c r="O15" s="32"/>
      <c r="P15" s="122">
        <v>298</v>
      </c>
      <c r="Q15" s="52" t="s">
        <v>161</v>
      </c>
    </row>
    <row r="16" spans="2:17" ht="15" customHeight="1">
      <c r="B16" s="125" t="s">
        <v>1</v>
      </c>
      <c r="C16" s="126"/>
      <c r="D16" s="175">
        <f>'７月'!D16+'８月'!D47</f>
        <v>241</v>
      </c>
      <c r="E16" s="158"/>
      <c r="F16" s="159"/>
      <c r="G16" s="49" t="s">
        <v>4</v>
      </c>
      <c r="H16" s="70">
        <f>D16-'７月'!D16</f>
        <v>-4</v>
      </c>
      <c r="I16" s="50" t="s">
        <v>5</v>
      </c>
      <c r="J16" s="35" t="str">
        <f>IF(H16=0,"",IF(H16&gt;0,"↑","↓"))</f>
        <v>↓</v>
      </c>
      <c r="L16" s="167" t="s">
        <v>141</v>
      </c>
      <c r="M16" s="118">
        <v>1263</v>
      </c>
      <c r="N16" s="120">
        <v>1286</v>
      </c>
      <c r="O16" s="61"/>
      <c r="P16" s="123">
        <v>785</v>
      </c>
      <c r="Q16" s="59"/>
    </row>
    <row r="17" spans="2:17" ht="15" customHeight="1">
      <c r="B17" s="125" t="s">
        <v>2</v>
      </c>
      <c r="C17" s="126"/>
      <c r="D17" s="175">
        <f>'７月'!D17+'８月'!E47</f>
        <v>244</v>
      </c>
      <c r="E17" s="158"/>
      <c r="F17" s="159"/>
      <c r="G17" s="49" t="s">
        <v>4</v>
      </c>
      <c r="H17" s="72">
        <f>D17-'７月'!D17</f>
        <v>-15</v>
      </c>
      <c r="I17" s="50" t="s">
        <v>5</v>
      </c>
      <c r="J17" s="35" t="str">
        <f>IF(H17=0,"",IF(H17&gt;0,"↑","↓"))</f>
        <v>↓</v>
      </c>
      <c r="L17" s="168"/>
      <c r="M17" s="176">
        <f>SUM(M16:N16)</f>
        <v>2549</v>
      </c>
      <c r="N17" s="177"/>
      <c r="O17" s="32" t="s">
        <v>159</v>
      </c>
      <c r="P17" s="122">
        <v>783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'７月'!D18+'８月'!C47</f>
        <v>363</v>
      </c>
      <c r="E18" s="161"/>
      <c r="F18" s="162"/>
      <c r="G18" s="55" t="s">
        <v>4</v>
      </c>
      <c r="H18" s="73">
        <f>D18-'７月'!D18</f>
        <v>-11</v>
      </c>
      <c r="I18" s="56" t="s">
        <v>5</v>
      </c>
      <c r="J18" s="35" t="str">
        <f>IF(H18=0,"",IF(H18&gt;0,"↑","↓"))</f>
        <v>↓</v>
      </c>
      <c r="L18" s="167" t="s">
        <v>142</v>
      </c>
      <c r="M18" s="118">
        <v>2427</v>
      </c>
      <c r="N18" s="120">
        <v>2399</v>
      </c>
      <c r="O18" s="61"/>
      <c r="P18" s="123">
        <v>1602</v>
      </c>
      <c r="Q18" s="59"/>
    </row>
    <row r="19" spans="12:17" ht="15" customHeight="1">
      <c r="L19" s="168"/>
      <c r="M19" s="176">
        <f>SUM(M18:N18)</f>
        <v>4826</v>
      </c>
      <c r="N19" s="177"/>
      <c r="O19" s="32" t="s">
        <v>159</v>
      </c>
      <c r="P19" s="122">
        <v>1602</v>
      </c>
      <c r="Q19" s="52" t="s">
        <v>161</v>
      </c>
    </row>
    <row r="20" spans="2:17" ht="15" customHeight="1">
      <c r="B20" s="88" t="s">
        <v>7</v>
      </c>
      <c r="C20" s="46"/>
      <c r="H20" s="66"/>
      <c r="L20" s="167" t="s">
        <v>143</v>
      </c>
      <c r="M20" s="118">
        <v>88</v>
      </c>
      <c r="N20" s="120">
        <v>99</v>
      </c>
      <c r="O20" s="61"/>
      <c r="P20" s="123">
        <v>46</v>
      </c>
      <c r="Q20" s="59"/>
    </row>
    <row r="21" spans="3:17" ht="15" customHeight="1" thickBot="1">
      <c r="C21" s="46"/>
      <c r="H21" s="66"/>
      <c r="L21" s="168"/>
      <c r="M21" s="176">
        <f>SUM(M20:N20)</f>
        <v>187</v>
      </c>
      <c r="N21" s="177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7" t="s">
        <v>144</v>
      </c>
      <c r="M22" s="118">
        <v>1232</v>
      </c>
      <c r="N22" s="120">
        <v>1173</v>
      </c>
      <c r="O22" s="61"/>
      <c r="P22" s="123">
        <v>825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17</v>
      </c>
      <c r="F23" s="106">
        <f>SUM(D23:E23)</f>
        <v>35</v>
      </c>
      <c r="G23" s="49" t="s">
        <v>4</v>
      </c>
      <c r="H23" s="71">
        <f>F23-'７月'!F23</f>
        <v>-7</v>
      </c>
      <c r="I23" s="50" t="s">
        <v>5</v>
      </c>
      <c r="J23" s="35" t="str">
        <f aca="true" t="shared" si="1" ref="J23:J29">IF(H23=0,"",IF(H23&gt;0,"↑","↓"))</f>
        <v>↓</v>
      </c>
      <c r="L23" s="168"/>
      <c r="M23" s="176">
        <f>SUM(M22:N22)</f>
        <v>2405</v>
      </c>
      <c r="N23" s="177"/>
      <c r="O23" s="32" t="s">
        <v>159</v>
      </c>
      <c r="P23" s="122">
        <v>825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8</v>
      </c>
      <c r="E24" s="105">
        <f t="shared" si="0"/>
        <v>7</v>
      </c>
      <c r="F24" s="106">
        <f aca="true" t="shared" si="2" ref="F24:F29">SUM(D24:E24)</f>
        <v>15</v>
      </c>
      <c r="G24" s="49" t="s">
        <v>4</v>
      </c>
      <c r="H24" s="71">
        <f>F24-'７月'!F24</f>
        <v>-3</v>
      </c>
      <c r="I24" s="50" t="s">
        <v>5</v>
      </c>
      <c r="J24" s="35" t="str">
        <f t="shared" si="1"/>
        <v>↓</v>
      </c>
      <c r="L24" s="167" t="s">
        <v>145</v>
      </c>
      <c r="M24" s="118">
        <v>454</v>
      </c>
      <c r="N24" s="120">
        <v>448</v>
      </c>
      <c r="O24" s="61"/>
      <c r="P24" s="123">
        <v>247</v>
      </c>
      <c r="Q24" s="59"/>
    </row>
    <row r="25" spans="2:17" ht="15" customHeight="1">
      <c r="B25" s="13" t="s">
        <v>11</v>
      </c>
      <c r="C25" s="105">
        <f t="shared" si="0"/>
        <v>65</v>
      </c>
      <c r="D25" s="105">
        <f t="shared" si="0"/>
        <v>68</v>
      </c>
      <c r="E25" s="105">
        <f t="shared" si="0"/>
        <v>67</v>
      </c>
      <c r="F25" s="106">
        <f t="shared" si="2"/>
        <v>135</v>
      </c>
      <c r="G25" s="49" t="s">
        <v>4</v>
      </c>
      <c r="H25" s="71">
        <f>F25-'７月'!F25</f>
        <v>4</v>
      </c>
      <c r="I25" s="50" t="s">
        <v>5</v>
      </c>
      <c r="J25" s="35" t="str">
        <f t="shared" si="1"/>
        <v>↑</v>
      </c>
      <c r="L25" s="168"/>
      <c r="M25" s="176">
        <f>SUM(M24:N24)</f>
        <v>902</v>
      </c>
      <c r="N25" s="177"/>
      <c r="O25" s="32" t="s">
        <v>159</v>
      </c>
      <c r="P25" s="122">
        <v>246</v>
      </c>
      <c r="Q25" s="52" t="s">
        <v>161</v>
      </c>
    </row>
    <row r="26" spans="2:17" ht="15" customHeight="1">
      <c r="B26" s="13" t="s">
        <v>12</v>
      </c>
      <c r="C26" s="105">
        <f t="shared" si="0"/>
        <v>57</v>
      </c>
      <c r="D26" s="105">
        <f t="shared" si="0"/>
        <v>50</v>
      </c>
      <c r="E26" s="105">
        <f t="shared" si="0"/>
        <v>65</v>
      </c>
      <c r="F26" s="106">
        <f t="shared" si="2"/>
        <v>115</v>
      </c>
      <c r="G26" s="49" t="s">
        <v>4</v>
      </c>
      <c r="H26" s="71">
        <f>F26-'７月'!F26</f>
        <v>26</v>
      </c>
      <c r="I26" s="50" t="s">
        <v>5</v>
      </c>
      <c r="J26" s="35" t="str">
        <f t="shared" si="1"/>
        <v>↑</v>
      </c>
      <c r="L26" s="167" t="s">
        <v>146</v>
      </c>
      <c r="M26" s="118">
        <v>1801</v>
      </c>
      <c r="N26" s="120">
        <v>1661</v>
      </c>
      <c r="O26" s="61"/>
      <c r="P26" s="123">
        <v>1344</v>
      </c>
      <c r="Q26" s="59"/>
    </row>
    <row r="27" spans="2:17" ht="15" customHeight="1">
      <c r="B27" s="13" t="s">
        <v>13</v>
      </c>
      <c r="C27" s="105">
        <f t="shared" si="0"/>
        <v>6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F27-'７月'!F27</f>
        <v>-3</v>
      </c>
      <c r="I27" s="50" t="s">
        <v>5</v>
      </c>
      <c r="J27" s="35" t="str">
        <f t="shared" si="1"/>
        <v>↓</v>
      </c>
      <c r="L27" s="168"/>
      <c r="M27" s="176">
        <f>SUM(M26:N26)</f>
        <v>3462</v>
      </c>
      <c r="N27" s="177"/>
      <c r="O27" s="32" t="s">
        <v>159</v>
      </c>
      <c r="P27" s="122">
        <v>1338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14</v>
      </c>
      <c r="D28" s="107">
        <f t="shared" si="0"/>
        <v>4</v>
      </c>
      <c r="E28" s="107">
        <f t="shared" si="0"/>
        <v>10</v>
      </c>
      <c r="F28" s="108">
        <f t="shared" si="2"/>
        <v>14</v>
      </c>
      <c r="G28" s="60" t="s">
        <v>4</v>
      </c>
      <c r="H28" s="74">
        <f>F28-'７月'!F28</f>
        <v>-12</v>
      </c>
      <c r="I28" s="53" t="s">
        <v>5</v>
      </c>
      <c r="J28" s="35" t="str">
        <f t="shared" si="1"/>
        <v>↓</v>
      </c>
      <c r="L28" s="167" t="s">
        <v>147</v>
      </c>
      <c r="M28" s="118">
        <v>398</v>
      </c>
      <c r="N28" s="120">
        <v>389</v>
      </c>
      <c r="O28" s="61"/>
      <c r="P28" s="123">
        <v>255</v>
      </c>
      <c r="Q28" s="59"/>
    </row>
    <row r="29" spans="2:17" ht="15" customHeight="1" thickBot="1">
      <c r="B29" s="15" t="s">
        <v>15</v>
      </c>
      <c r="C29" s="109">
        <f t="shared" si="0"/>
        <v>-1</v>
      </c>
      <c r="D29" s="109">
        <f t="shared" si="0"/>
        <v>24</v>
      </c>
      <c r="E29" s="109">
        <f t="shared" si="0"/>
        <v>2</v>
      </c>
      <c r="F29" s="110">
        <f t="shared" si="2"/>
        <v>26</v>
      </c>
      <c r="G29" s="62" t="s">
        <v>4</v>
      </c>
      <c r="H29" s="75">
        <f>F29-'７月'!F29</f>
        <v>-17</v>
      </c>
      <c r="I29" s="63" t="s">
        <v>5</v>
      </c>
      <c r="J29" s="35" t="str">
        <f t="shared" si="1"/>
        <v>↓</v>
      </c>
      <c r="L29" s="168"/>
      <c r="M29" s="176">
        <f>SUM(M28:N28)</f>
        <v>787</v>
      </c>
      <c r="N29" s="177"/>
      <c r="O29" s="32" t="s">
        <v>159</v>
      </c>
      <c r="P29" s="122">
        <v>255</v>
      </c>
      <c r="Q29" s="52" t="s">
        <v>161</v>
      </c>
    </row>
    <row r="30" spans="2:17" ht="15" customHeight="1" thickBot="1">
      <c r="B30" s="10"/>
      <c r="C30" s="46"/>
      <c r="H30" s="66"/>
      <c r="L30" s="167" t="s">
        <v>148</v>
      </c>
      <c r="M30" s="118">
        <v>1057</v>
      </c>
      <c r="N30" s="120">
        <v>1059</v>
      </c>
      <c r="O30" s="61"/>
      <c r="P30" s="123">
        <v>693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8"/>
      <c r="M31" s="176">
        <f>SUM(M30:N30)</f>
        <v>2116</v>
      </c>
      <c r="N31" s="177"/>
      <c r="O31" s="32" t="s">
        <v>159</v>
      </c>
      <c r="P31" s="122">
        <v>692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18</v>
      </c>
      <c r="E32" s="116">
        <v>17</v>
      </c>
      <c r="F32" s="106">
        <f>SUM(D32:E32)</f>
        <v>35</v>
      </c>
      <c r="G32" s="49" t="s">
        <v>4</v>
      </c>
      <c r="H32" s="71">
        <f>F32-'７月'!F32</f>
        <v>-7</v>
      </c>
      <c r="I32" s="50" t="s">
        <v>5</v>
      </c>
      <c r="J32" s="35" t="str">
        <f aca="true" t="shared" si="3" ref="J32:J38">IF(H32=0,"",IF(H32&gt;0,"↑","↓"))</f>
        <v>↓</v>
      </c>
      <c r="L32" s="167" t="s">
        <v>149</v>
      </c>
      <c r="M32" s="118">
        <v>1112</v>
      </c>
      <c r="N32" s="120">
        <v>1184</v>
      </c>
      <c r="O32" s="61"/>
      <c r="P32" s="123">
        <v>677</v>
      </c>
      <c r="Q32" s="59"/>
    </row>
    <row r="33" spans="2:17" ht="15" customHeight="1">
      <c r="B33" s="13" t="s">
        <v>10</v>
      </c>
      <c r="C33" s="116">
        <v>1</v>
      </c>
      <c r="D33" s="116">
        <v>8</v>
      </c>
      <c r="E33" s="116">
        <v>7</v>
      </c>
      <c r="F33" s="106">
        <f aca="true" t="shared" si="4" ref="F33:F38">SUM(D33:E33)</f>
        <v>15</v>
      </c>
      <c r="G33" s="49" t="s">
        <v>4</v>
      </c>
      <c r="H33" s="71">
        <f>F33-'７月'!F33</f>
        <v>-3</v>
      </c>
      <c r="I33" s="50" t="s">
        <v>5</v>
      </c>
      <c r="J33" s="35" t="str">
        <f t="shared" si="3"/>
        <v>↓</v>
      </c>
      <c r="L33" s="168"/>
      <c r="M33" s="176">
        <f>SUM(M32:N32)</f>
        <v>2296</v>
      </c>
      <c r="N33" s="177"/>
      <c r="O33" s="32" t="s">
        <v>159</v>
      </c>
      <c r="P33" s="122">
        <v>677</v>
      </c>
      <c r="Q33" s="52" t="s">
        <v>161</v>
      </c>
    </row>
    <row r="34" spans="2:17" ht="15" customHeight="1">
      <c r="B34" s="13" t="s">
        <v>11</v>
      </c>
      <c r="C34" s="116">
        <v>47</v>
      </c>
      <c r="D34" s="116">
        <v>57</v>
      </c>
      <c r="E34" s="116">
        <v>57</v>
      </c>
      <c r="F34" s="106">
        <f t="shared" si="4"/>
        <v>114</v>
      </c>
      <c r="G34" s="49" t="s">
        <v>4</v>
      </c>
      <c r="H34" s="71">
        <f>F34-'７月'!F34</f>
        <v>26</v>
      </c>
      <c r="I34" s="50" t="s">
        <v>5</v>
      </c>
      <c r="J34" s="35" t="str">
        <f t="shared" si="3"/>
        <v>↑</v>
      </c>
      <c r="L34" s="167" t="s">
        <v>150</v>
      </c>
      <c r="M34" s="118">
        <v>399</v>
      </c>
      <c r="N34" s="120">
        <v>366</v>
      </c>
      <c r="O34" s="61"/>
      <c r="P34" s="123">
        <v>241</v>
      </c>
      <c r="Q34" s="59"/>
    </row>
    <row r="35" spans="2:17" ht="15" customHeight="1">
      <c r="B35" s="13" t="s">
        <v>12</v>
      </c>
      <c r="C35" s="116">
        <v>38</v>
      </c>
      <c r="D35" s="116">
        <v>39</v>
      </c>
      <c r="E35" s="116">
        <v>50</v>
      </c>
      <c r="F35" s="106">
        <f t="shared" si="4"/>
        <v>89</v>
      </c>
      <c r="G35" s="49" t="s">
        <v>4</v>
      </c>
      <c r="H35" s="71">
        <f>F35-'７月'!F35</f>
        <v>9</v>
      </c>
      <c r="I35" s="50" t="s">
        <v>5</v>
      </c>
      <c r="J35" s="35" t="str">
        <f t="shared" si="3"/>
        <v>↑</v>
      </c>
      <c r="L35" s="168"/>
      <c r="M35" s="176">
        <f>SUM(M34:N34)</f>
        <v>765</v>
      </c>
      <c r="N35" s="177"/>
      <c r="O35" s="32" t="s">
        <v>159</v>
      </c>
      <c r="P35" s="122">
        <v>241</v>
      </c>
      <c r="Q35" s="52" t="s">
        <v>161</v>
      </c>
    </row>
    <row r="36" spans="2:17" ht="15" customHeight="1">
      <c r="B36" s="13" t="s">
        <v>13</v>
      </c>
      <c r="C36" s="116">
        <v>6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F36-'７月'!F36</f>
        <v>-3</v>
      </c>
      <c r="I36" s="50" t="s">
        <v>5</v>
      </c>
      <c r="J36" s="35" t="str">
        <f t="shared" si="3"/>
        <v>↓</v>
      </c>
      <c r="L36" s="167" t="s">
        <v>151</v>
      </c>
      <c r="M36" s="118">
        <v>835</v>
      </c>
      <c r="N36" s="120">
        <v>853</v>
      </c>
      <c r="O36" s="61"/>
      <c r="P36" s="123">
        <v>524</v>
      </c>
      <c r="Q36" s="59"/>
    </row>
    <row r="37" spans="2:17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F37-'７月'!F37</f>
        <v>0</v>
      </c>
      <c r="I37" s="53" t="s">
        <v>5</v>
      </c>
      <c r="J37" s="35">
        <f t="shared" si="3"/>
      </c>
      <c r="L37" s="168"/>
      <c r="M37" s="176">
        <f>SUM(M36:N36)</f>
        <v>1688</v>
      </c>
      <c r="N37" s="177"/>
      <c r="O37" s="32" t="s">
        <v>159</v>
      </c>
      <c r="P37" s="122">
        <v>514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10</v>
      </c>
      <c r="D38" s="109">
        <f>D32-D33+D34-D35+D36-D37</f>
        <v>28</v>
      </c>
      <c r="E38" s="109">
        <f>E32-E33+E34-E35+E36-E37</f>
        <v>17</v>
      </c>
      <c r="F38" s="110">
        <f t="shared" si="4"/>
        <v>45</v>
      </c>
      <c r="G38" s="64" t="s">
        <v>4</v>
      </c>
      <c r="H38" s="75">
        <f>F38-'７月'!F38</f>
        <v>10</v>
      </c>
      <c r="I38" s="63" t="s">
        <v>5</v>
      </c>
      <c r="J38" s="35" t="str">
        <f t="shared" si="3"/>
        <v>↑</v>
      </c>
      <c r="L38" s="167" t="s">
        <v>152</v>
      </c>
      <c r="M38" s="118">
        <v>146</v>
      </c>
      <c r="N38" s="120">
        <v>141</v>
      </c>
      <c r="O38" s="61"/>
      <c r="P38" s="123">
        <v>66</v>
      </c>
      <c r="Q38" s="59"/>
    </row>
    <row r="39" spans="2:17" ht="15" customHeight="1" thickBot="1">
      <c r="B39" s="10"/>
      <c r="C39" s="46"/>
      <c r="H39" s="66"/>
      <c r="L39" s="168"/>
      <c r="M39" s="176">
        <f>SUM(M38:N38)</f>
        <v>287</v>
      </c>
      <c r="N39" s="177"/>
      <c r="O39" s="32" t="s">
        <v>159</v>
      </c>
      <c r="P39" s="122">
        <v>66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7" t="s">
        <v>153</v>
      </c>
      <c r="M40" s="118">
        <v>197</v>
      </c>
      <c r="N40" s="120">
        <v>224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F41-'７月'!F41</f>
        <v>0</v>
      </c>
      <c r="I41" s="50" t="s">
        <v>5</v>
      </c>
      <c r="J41" s="35">
        <f aca="true" t="shared" si="5" ref="J41:J47">IF(H41=0,"",IF(H41&gt;0,"↑","↓"))</f>
      </c>
      <c r="L41" s="168"/>
      <c r="M41" s="176">
        <f>SUM(M40:N40)</f>
        <v>421</v>
      </c>
      <c r="N41" s="177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F42-'７月'!F42</f>
        <v>0</v>
      </c>
      <c r="I42" s="50" t="s">
        <v>5</v>
      </c>
      <c r="J42" s="35">
        <f t="shared" si="5"/>
      </c>
      <c r="L42" s="167" t="s">
        <v>154</v>
      </c>
      <c r="M42" s="118">
        <v>702</v>
      </c>
      <c r="N42" s="120">
        <v>695</v>
      </c>
      <c r="O42" s="61"/>
      <c r="P42" s="123">
        <v>448</v>
      </c>
      <c r="Q42" s="59"/>
    </row>
    <row r="43" spans="2:17" ht="15" customHeight="1">
      <c r="B43" s="13" t="s">
        <v>11</v>
      </c>
      <c r="C43" s="116">
        <v>18</v>
      </c>
      <c r="D43" s="116">
        <v>11</v>
      </c>
      <c r="E43" s="116">
        <v>10</v>
      </c>
      <c r="F43" s="106">
        <f t="shared" si="6"/>
        <v>21</v>
      </c>
      <c r="G43" s="49" t="s">
        <v>4</v>
      </c>
      <c r="H43" s="71">
        <f>F43-'７月'!F43</f>
        <v>-22</v>
      </c>
      <c r="I43" s="50" t="s">
        <v>5</v>
      </c>
      <c r="J43" s="35" t="str">
        <f t="shared" si="5"/>
        <v>↓</v>
      </c>
      <c r="L43" s="168"/>
      <c r="M43" s="176">
        <f>SUM(M42:N42)</f>
        <v>1397</v>
      </c>
      <c r="N43" s="177"/>
      <c r="O43" s="32" t="s">
        <v>163</v>
      </c>
      <c r="P43" s="122">
        <v>442</v>
      </c>
      <c r="Q43" s="52" t="s">
        <v>164</v>
      </c>
    </row>
    <row r="44" spans="2:17" ht="15" customHeight="1">
      <c r="B44" s="13" t="s">
        <v>12</v>
      </c>
      <c r="C44" s="116">
        <v>19</v>
      </c>
      <c r="D44" s="116">
        <v>11</v>
      </c>
      <c r="E44" s="116">
        <v>15</v>
      </c>
      <c r="F44" s="106">
        <f t="shared" si="6"/>
        <v>26</v>
      </c>
      <c r="G44" s="49" t="s">
        <v>4</v>
      </c>
      <c r="H44" s="71">
        <f>F44-'７月'!F44</f>
        <v>17</v>
      </c>
      <c r="I44" s="50" t="s">
        <v>5</v>
      </c>
      <c r="J44" s="35" t="str">
        <f t="shared" si="5"/>
        <v>↑</v>
      </c>
      <c r="L44" s="167" t="s">
        <v>155</v>
      </c>
      <c r="M44" s="118">
        <v>323</v>
      </c>
      <c r="N44" s="120">
        <v>325</v>
      </c>
      <c r="O44" s="61"/>
      <c r="P44" s="123">
        <v>200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F45-'７月'!F45</f>
        <v>0</v>
      </c>
      <c r="I45" s="50" t="s">
        <v>5</v>
      </c>
      <c r="J45" s="35">
        <f t="shared" si="5"/>
      </c>
      <c r="L45" s="168"/>
      <c r="M45" s="176">
        <f>SUM(M44:N44)</f>
        <v>648</v>
      </c>
      <c r="N45" s="177"/>
      <c r="O45" s="32" t="s">
        <v>159</v>
      </c>
      <c r="P45" s="122">
        <v>200</v>
      </c>
      <c r="Q45" s="52" t="s">
        <v>161</v>
      </c>
    </row>
    <row r="46" spans="2:17" ht="15" customHeight="1" thickBot="1">
      <c r="B46" s="14" t="s">
        <v>14</v>
      </c>
      <c r="C46" s="117">
        <v>10</v>
      </c>
      <c r="D46" s="117">
        <v>4</v>
      </c>
      <c r="E46" s="117">
        <v>10</v>
      </c>
      <c r="F46" s="108">
        <f t="shared" si="6"/>
        <v>14</v>
      </c>
      <c r="G46" s="60" t="s">
        <v>4</v>
      </c>
      <c r="H46" s="74">
        <f>F46-'７月'!F46</f>
        <v>-12</v>
      </c>
      <c r="I46" s="53" t="s">
        <v>5</v>
      </c>
      <c r="J46" s="35" t="str">
        <f t="shared" si="5"/>
        <v>↓</v>
      </c>
      <c r="L46" s="167" t="s">
        <v>156</v>
      </c>
      <c r="M46" s="118">
        <v>207</v>
      </c>
      <c r="N46" s="120">
        <v>219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-11</v>
      </c>
      <c r="D47" s="109">
        <f>D41-D42+D43-D44+D45-D46</f>
        <v>-4</v>
      </c>
      <c r="E47" s="109">
        <f>E41-E42+E43-E44+E45-E46</f>
        <v>-15</v>
      </c>
      <c r="F47" s="110">
        <f t="shared" si="6"/>
        <v>-19</v>
      </c>
      <c r="G47" s="64" t="s">
        <v>4</v>
      </c>
      <c r="H47" s="75">
        <f>F47-'７月'!F47</f>
        <v>-27</v>
      </c>
      <c r="I47" s="63" t="s">
        <v>5</v>
      </c>
      <c r="J47" s="35" t="str">
        <f t="shared" si="5"/>
        <v>↓</v>
      </c>
      <c r="L47" s="168"/>
      <c r="M47" s="176">
        <f>SUM(M46:N46)</f>
        <v>426</v>
      </c>
      <c r="N47" s="177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116</v>
      </c>
      <c r="N48" s="120">
        <v>110</v>
      </c>
      <c r="O48" s="61"/>
      <c r="P48" s="123">
        <v>54</v>
      </c>
      <c r="Q48" s="59"/>
    </row>
    <row r="49" spans="12:17" ht="15" customHeight="1">
      <c r="L49" s="168"/>
      <c r="M49" s="176">
        <f>SUM(M48:N48)</f>
        <v>226</v>
      </c>
      <c r="N49" s="177"/>
      <c r="O49" s="32" t="s">
        <v>159</v>
      </c>
      <c r="P49" s="122">
        <v>54</v>
      </c>
      <c r="Q49" s="52" t="s">
        <v>161</v>
      </c>
    </row>
    <row r="50" spans="12:17" ht="15" customHeight="1">
      <c r="L50" s="167" t="s">
        <v>162</v>
      </c>
      <c r="M50" s="118">
        <v>259</v>
      </c>
      <c r="N50" s="120">
        <v>253</v>
      </c>
      <c r="O50" s="61"/>
      <c r="P50" s="123">
        <v>159</v>
      </c>
      <c r="Q50" s="59"/>
    </row>
    <row r="51" spans="12:17" ht="15" customHeight="1">
      <c r="L51" s="168"/>
      <c r="M51" s="176">
        <f>SUM(M50:N50)</f>
        <v>512</v>
      </c>
      <c r="N51" s="177"/>
      <c r="O51" s="32" t="s">
        <v>159</v>
      </c>
      <c r="P51" s="122">
        <v>159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17281</v>
      </c>
      <c r="N52" s="112">
        <f>SUM(N6+N8+N10+N12+N14+N16+N18+N20+N22+N24+N26+N28+N30+N32+N34+N36+N38+N40+N42+N44+N46+N48+N50)</f>
        <v>17071</v>
      </c>
      <c r="O52" s="61"/>
      <c r="P52" s="113">
        <f>SUM(P6+P8+P10+P12+P14+P16+P18+P20+P22+P24+P26+P28+P30+P32+P34+P36+P38+P40+P42+P44+P46+P48+P50)</f>
        <v>10987</v>
      </c>
      <c r="Q52" s="59"/>
    </row>
    <row r="53" spans="12:17" ht="15" customHeight="1" thickBot="1">
      <c r="L53" s="169"/>
      <c r="M53" s="165">
        <f>SUM(M52:N52)</f>
        <v>34352</v>
      </c>
      <c r="N53" s="166"/>
      <c r="O53" s="65" t="s">
        <v>167</v>
      </c>
      <c r="P53" s="114">
        <f>SUM(P7+P9+P11+P13+P15+P17+P19+P21+P23+P25+P27+P29+P31+P33+P35+P37+P39+P41+P43+P45+P47+P49+P51)</f>
        <v>10693</v>
      </c>
      <c r="Q53" s="43" t="s">
        <v>168</v>
      </c>
    </row>
  </sheetData>
  <mergeCells count="61"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53" sqref="P5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"平成"&amp;WIDECHAR('目次'!B3)&amp;"年９月１日の人口"</f>
        <v>平成１５年９月１日の人口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34388</v>
      </c>
      <c r="E3" s="155"/>
      <c r="F3" s="156"/>
      <c r="G3" s="47" t="s">
        <v>4</v>
      </c>
      <c r="H3" s="69">
        <f>D3-'８月'!D3</f>
        <v>36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17275</v>
      </c>
      <c r="E4" s="158"/>
      <c r="F4" s="159"/>
      <c r="G4" s="49" t="s">
        <v>4</v>
      </c>
      <c r="H4" s="70">
        <f>D4-'８月'!D4</f>
        <v>-6</v>
      </c>
      <c r="I4" s="50" t="s">
        <v>5</v>
      </c>
      <c r="J4" s="35" t="str">
        <f>IF(H4=0,"",IF(H4&gt;0,"↑","↓"))</f>
        <v>↓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17113</v>
      </c>
      <c r="E5" s="158"/>
      <c r="F5" s="159"/>
      <c r="G5" s="51" t="s">
        <v>4</v>
      </c>
      <c r="H5" s="72">
        <f>D5-'８月'!D5</f>
        <v>42</v>
      </c>
      <c r="I5" s="52" t="s">
        <v>5</v>
      </c>
      <c r="J5" s="35" t="str">
        <f>IF(H5=0,"",IF(H5&gt;0,"↑","↓"))</f>
        <v>↑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11013</v>
      </c>
      <c r="E6" s="161"/>
      <c r="F6" s="162"/>
      <c r="G6" s="55" t="s">
        <v>4</v>
      </c>
      <c r="H6" s="73">
        <f>D6-'８月'!D6</f>
        <v>26</v>
      </c>
      <c r="I6" s="56" t="s">
        <v>5</v>
      </c>
      <c r="J6" s="35" t="str">
        <f>IF(H6=0,"",IF(H6&gt;0,"↑","↓"))</f>
        <v>↑</v>
      </c>
      <c r="L6" s="167" t="s">
        <v>136</v>
      </c>
      <c r="M6" s="118">
        <v>121</v>
      </c>
      <c r="N6" s="119">
        <v>148</v>
      </c>
      <c r="O6" s="30"/>
      <c r="P6" s="121">
        <v>64</v>
      </c>
      <c r="Q6" s="59"/>
    </row>
    <row r="7" spans="6:17" ht="15" customHeight="1">
      <c r="F7" s="104"/>
      <c r="H7" s="67"/>
      <c r="L7" s="168"/>
      <c r="M7" s="163">
        <f>SUM(M6:N6)</f>
        <v>269</v>
      </c>
      <c r="N7" s="178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7" t="s">
        <v>137</v>
      </c>
      <c r="M8" s="118">
        <v>182</v>
      </c>
      <c r="N8" s="120">
        <v>192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33887</v>
      </c>
      <c r="E9" s="155"/>
      <c r="F9" s="156"/>
      <c r="G9" s="47" t="s">
        <v>4</v>
      </c>
      <c r="H9" s="69">
        <f>D9-'８月'!D9</f>
        <v>20</v>
      </c>
      <c r="I9" s="48" t="s">
        <v>5</v>
      </c>
      <c r="J9" s="35" t="str">
        <f>IF(H9=0,"",IF(H9&gt;0,"↑","↓"))</f>
        <v>↑</v>
      </c>
      <c r="L9" s="168"/>
      <c r="M9" s="163">
        <f>SUM(M8:N8)</f>
        <v>374</v>
      </c>
      <c r="N9" s="178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5">
        <f>'８月'!D10+'９月'!D38</f>
        <v>17039</v>
      </c>
      <c r="E10" s="158"/>
      <c r="F10" s="159"/>
      <c r="G10" s="49" t="s">
        <v>4</v>
      </c>
      <c r="H10" s="70">
        <f>D10-'８月'!D10</f>
        <v>-1</v>
      </c>
      <c r="I10" s="50" t="s">
        <v>5</v>
      </c>
      <c r="J10" s="35" t="str">
        <f>IF(H10=0,"",IF(H10&gt;0,"↑","↓"))</f>
        <v>↓</v>
      </c>
      <c r="L10" s="167" t="s">
        <v>138</v>
      </c>
      <c r="M10" s="118">
        <v>1345</v>
      </c>
      <c r="N10" s="120">
        <v>1296</v>
      </c>
      <c r="O10" s="61"/>
      <c r="P10" s="123">
        <v>924</v>
      </c>
      <c r="Q10" s="59"/>
    </row>
    <row r="11" spans="2:17" ht="15" customHeight="1">
      <c r="B11" s="125" t="s">
        <v>2</v>
      </c>
      <c r="C11" s="126"/>
      <c r="D11" s="175">
        <f>'８月'!D11+'９月'!E38</f>
        <v>16848</v>
      </c>
      <c r="E11" s="158"/>
      <c r="F11" s="159"/>
      <c r="G11" s="49" t="s">
        <v>4</v>
      </c>
      <c r="H11" s="72">
        <f>D11-'８月'!D11</f>
        <v>21</v>
      </c>
      <c r="I11" s="50" t="s">
        <v>5</v>
      </c>
      <c r="J11" s="35" t="str">
        <f>IF(H11=0,"",IF(H11&gt;0,"↑","↓"))</f>
        <v>↑</v>
      </c>
      <c r="L11" s="168"/>
      <c r="M11" s="163">
        <f>SUM(M10:N10)</f>
        <v>2641</v>
      </c>
      <c r="N11" s="178"/>
      <c r="O11" s="32" t="s">
        <v>159</v>
      </c>
      <c r="P11" s="122">
        <v>660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'８月'!D12+'９月'!C38</f>
        <v>10632</v>
      </c>
      <c r="E12" s="161"/>
      <c r="F12" s="162"/>
      <c r="G12" s="55" t="s">
        <v>4</v>
      </c>
      <c r="H12" s="73">
        <f>D12-'８月'!D12</f>
        <v>8</v>
      </c>
      <c r="I12" s="56" t="s">
        <v>5</v>
      </c>
      <c r="J12" s="35" t="str">
        <f>IF(H12=0,"",IF(H12&gt;0,"↑","↓"))</f>
        <v>↑</v>
      </c>
      <c r="L12" s="167" t="s">
        <v>139</v>
      </c>
      <c r="M12" s="118">
        <v>2105</v>
      </c>
      <c r="N12" s="120">
        <v>2048</v>
      </c>
      <c r="O12" s="61"/>
      <c r="P12" s="123">
        <v>1257</v>
      </c>
      <c r="Q12" s="59"/>
    </row>
    <row r="13" spans="6:17" ht="15" customHeight="1">
      <c r="F13" s="104"/>
      <c r="H13" s="67"/>
      <c r="L13" s="168"/>
      <c r="M13" s="163">
        <f>SUM(M12:N12)</f>
        <v>4153</v>
      </c>
      <c r="N13" s="178"/>
      <c r="O13" s="32" t="s">
        <v>159</v>
      </c>
      <c r="P13" s="122">
        <v>1249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7" t="s">
        <v>140</v>
      </c>
      <c r="M14" s="118">
        <v>507</v>
      </c>
      <c r="N14" s="120">
        <v>512</v>
      </c>
      <c r="O14" s="61"/>
      <c r="P14" s="123">
        <v>298</v>
      </c>
      <c r="Q14" s="59"/>
    </row>
    <row r="15" spans="2:17" ht="15" customHeight="1">
      <c r="B15" s="84" t="s">
        <v>0</v>
      </c>
      <c r="C15" s="124"/>
      <c r="D15" s="154">
        <f>SUM(D16:F17)</f>
        <v>501</v>
      </c>
      <c r="E15" s="155"/>
      <c r="F15" s="156"/>
      <c r="G15" s="47" t="s">
        <v>4</v>
      </c>
      <c r="H15" s="69">
        <f>D15-'８月'!D15</f>
        <v>16</v>
      </c>
      <c r="I15" s="48" t="s">
        <v>5</v>
      </c>
      <c r="J15" s="35" t="str">
        <f>IF(H15=0,"",IF(H15&gt;0,"↑","↓"))</f>
        <v>↑</v>
      </c>
      <c r="L15" s="168"/>
      <c r="M15" s="163">
        <f>SUM(M14:N14)</f>
        <v>1019</v>
      </c>
      <c r="N15" s="178"/>
      <c r="O15" s="32" t="s">
        <v>159</v>
      </c>
      <c r="P15" s="122">
        <v>298</v>
      </c>
      <c r="Q15" s="52" t="s">
        <v>161</v>
      </c>
    </row>
    <row r="16" spans="2:17" ht="15" customHeight="1">
      <c r="B16" s="125" t="s">
        <v>1</v>
      </c>
      <c r="C16" s="126"/>
      <c r="D16" s="175">
        <f>'８月'!D16+'９月'!D47</f>
        <v>236</v>
      </c>
      <c r="E16" s="158"/>
      <c r="F16" s="159"/>
      <c r="G16" s="49" t="s">
        <v>4</v>
      </c>
      <c r="H16" s="70">
        <f>D16-'８月'!D16</f>
        <v>-5</v>
      </c>
      <c r="I16" s="50" t="s">
        <v>5</v>
      </c>
      <c r="J16" s="35" t="str">
        <f>IF(H16=0,"",IF(H16&gt;0,"↑","↓"))</f>
        <v>↓</v>
      </c>
      <c r="L16" s="167" t="s">
        <v>141</v>
      </c>
      <c r="M16" s="118">
        <v>1262</v>
      </c>
      <c r="N16" s="120">
        <v>1286</v>
      </c>
      <c r="O16" s="61"/>
      <c r="P16" s="123">
        <v>785</v>
      </c>
      <c r="Q16" s="59"/>
    </row>
    <row r="17" spans="2:17" ht="15" customHeight="1">
      <c r="B17" s="125" t="s">
        <v>2</v>
      </c>
      <c r="C17" s="126"/>
      <c r="D17" s="175">
        <f>'８月'!D17+'９月'!E47</f>
        <v>265</v>
      </c>
      <c r="E17" s="158"/>
      <c r="F17" s="159"/>
      <c r="G17" s="49" t="s">
        <v>4</v>
      </c>
      <c r="H17" s="72">
        <f>D17-'８月'!D17</f>
        <v>21</v>
      </c>
      <c r="I17" s="50" t="s">
        <v>5</v>
      </c>
      <c r="J17" s="35" t="str">
        <f>IF(H17=0,"",IF(H17&gt;0,"↑","↓"))</f>
        <v>↑</v>
      </c>
      <c r="L17" s="168"/>
      <c r="M17" s="163">
        <f>SUM(M16:N16)</f>
        <v>2548</v>
      </c>
      <c r="N17" s="178"/>
      <c r="O17" s="32" t="s">
        <v>159</v>
      </c>
      <c r="P17" s="122">
        <v>783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'８月'!D18+'９月'!C47</f>
        <v>381</v>
      </c>
      <c r="E18" s="161"/>
      <c r="F18" s="162"/>
      <c r="G18" s="55" t="s">
        <v>4</v>
      </c>
      <c r="H18" s="73">
        <f>D18-'８月'!D18</f>
        <v>18</v>
      </c>
      <c r="I18" s="56" t="s">
        <v>5</v>
      </c>
      <c r="J18" s="35" t="str">
        <f>IF(H18=0,"",IF(H18&gt;0,"↑","↓"))</f>
        <v>↑</v>
      </c>
      <c r="L18" s="167" t="s">
        <v>142</v>
      </c>
      <c r="M18" s="118">
        <v>2430</v>
      </c>
      <c r="N18" s="120">
        <v>2406</v>
      </c>
      <c r="O18" s="61"/>
      <c r="P18" s="123">
        <v>1604</v>
      </c>
      <c r="Q18" s="59"/>
    </row>
    <row r="19" spans="12:17" ht="15" customHeight="1">
      <c r="L19" s="168"/>
      <c r="M19" s="163">
        <f>SUM(M18:N18)</f>
        <v>4836</v>
      </c>
      <c r="N19" s="178"/>
      <c r="O19" s="32" t="s">
        <v>159</v>
      </c>
      <c r="P19" s="122">
        <v>1604</v>
      </c>
      <c r="Q19" s="52" t="s">
        <v>161</v>
      </c>
    </row>
    <row r="20" spans="2:17" ht="15" customHeight="1">
      <c r="B20" s="88" t="s">
        <v>7</v>
      </c>
      <c r="C20" s="46"/>
      <c r="H20" s="66"/>
      <c r="L20" s="167" t="s">
        <v>143</v>
      </c>
      <c r="M20" s="118">
        <v>88</v>
      </c>
      <c r="N20" s="120">
        <v>100</v>
      </c>
      <c r="O20" s="61"/>
      <c r="P20" s="123">
        <v>46</v>
      </c>
      <c r="Q20" s="59"/>
    </row>
    <row r="21" spans="3:17" ht="15" customHeight="1" thickBot="1">
      <c r="C21" s="46"/>
      <c r="H21" s="66"/>
      <c r="L21" s="168"/>
      <c r="M21" s="163">
        <f>SUM(M20:N20)</f>
        <v>188</v>
      </c>
      <c r="N21" s="178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7" t="s">
        <v>144</v>
      </c>
      <c r="M22" s="118">
        <v>1233</v>
      </c>
      <c r="N22" s="120">
        <v>1181</v>
      </c>
      <c r="O22" s="61"/>
      <c r="P22" s="123">
        <v>833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13</v>
      </c>
      <c r="E23" s="105">
        <f t="shared" si="0"/>
        <v>19</v>
      </c>
      <c r="F23" s="106">
        <f>SUM(D23:E23)</f>
        <v>32</v>
      </c>
      <c r="G23" s="49" t="s">
        <v>4</v>
      </c>
      <c r="H23" s="71">
        <f>F23-'８月'!F23</f>
        <v>-3</v>
      </c>
      <c r="I23" s="50" t="s">
        <v>5</v>
      </c>
      <c r="J23" s="35" t="str">
        <f aca="true" t="shared" si="1" ref="J23:J29">IF(H23=0,"",IF(H23&gt;0,"↑","↓"))</f>
        <v>↓</v>
      </c>
      <c r="L23" s="168"/>
      <c r="M23" s="163">
        <f>SUM(M22:N22)</f>
        <v>2414</v>
      </c>
      <c r="N23" s="178"/>
      <c r="O23" s="32" t="s">
        <v>159</v>
      </c>
      <c r="P23" s="122">
        <v>833</v>
      </c>
      <c r="Q23" s="52" t="s">
        <v>161</v>
      </c>
    </row>
    <row r="24" spans="2:17" ht="15" customHeight="1">
      <c r="B24" s="13" t="s">
        <v>10</v>
      </c>
      <c r="C24" s="105">
        <f t="shared" si="0"/>
        <v>2</v>
      </c>
      <c r="D24" s="105">
        <f t="shared" si="0"/>
        <v>16</v>
      </c>
      <c r="E24" s="105">
        <f t="shared" si="0"/>
        <v>3</v>
      </c>
      <c r="F24" s="106">
        <f aca="true" t="shared" si="2" ref="F24:F29">SUM(D24:E24)</f>
        <v>19</v>
      </c>
      <c r="G24" s="49" t="s">
        <v>4</v>
      </c>
      <c r="H24" s="71">
        <f>F24-'８月'!F24</f>
        <v>4</v>
      </c>
      <c r="I24" s="50" t="s">
        <v>5</v>
      </c>
      <c r="J24" s="35" t="str">
        <f t="shared" si="1"/>
        <v>↑</v>
      </c>
      <c r="L24" s="167" t="s">
        <v>145</v>
      </c>
      <c r="M24" s="118">
        <v>451</v>
      </c>
      <c r="N24" s="120">
        <v>449</v>
      </c>
      <c r="O24" s="61"/>
      <c r="P24" s="123">
        <v>247</v>
      </c>
      <c r="Q24" s="59"/>
    </row>
    <row r="25" spans="2:17" ht="15" customHeight="1">
      <c r="B25" s="13" t="s">
        <v>11</v>
      </c>
      <c r="C25" s="105">
        <f t="shared" si="0"/>
        <v>75</v>
      </c>
      <c r="D25" s="105">
        <f t="shared" si="0"/>
        <v>52</v>
      </c>
      <c r="E25" s="105">
        <f t="shared" si="0"/>
        <v>74</v>
      </c>
      <c r="F25" s="106">
        <f t="shared" si="2"/>
        <v>126</v>
      </c>
      <c r="G25" s="49" t="s">
        <v>4</v>
      </c>
      <c r="H25" s="71">
        <f>F25-'８月'!F25</f>
        <v>-9</v>
      </c>
      <c r="I25" s="50" t="s">
        <v>5</v>
      </c>
      <c r="J25" s="35" t="str">
        <f t="shared" si="1"/>
        <v>↓</v>
      </c>
      <c r="L25" s="168"/>
      <c r="M25" s="163">
        <f>SUM(M24:N24)</f>
        <v>900</v>
      </c>
      <c r="N25" s="178"/>
      <c r="O25" s="32" t="s">
        <v>159</v>
      </c>
      <c r="P25" s="122">
        <v>246</v>
      </c>
      <c r="Q25" s="52" t="s">
        <v>161</v>
      </c>
    </row>
    <row r="26" spans="2:17" ht="15" customHeight="1">
      <c r="B26" s="13" t="s">
        <v>12</v>
      </c>
      <c r="C26" s="105">
        <f t="shared" si="0"/>
        <v>36</v>
      </c>
      <c r="D26" s="105">
        <f t="shared" si="0"/>
        <v>48</v>
      </c>
      <c r="E26" s="105">
        <f t="shared" si="0"/>
        <v>35</v>
      </c>
      <c r="F26" s="106">
        <f t="shared" si="2"/>
        <v>83</v>
      </c>
      <c r="G26" s="49" t="s">
        <v>4</v>
      </c>
      <c r="H26" s="71">
        <f>F26-'８月'!F26</f>
        <v>-32</v>
      </c>
      <c r="I26" s="50" t="s">
        <v>5</v>
      </c>
      <c r="J26" s="35" t="str">
        <f t="shared" si="1"/>
        <v>↓</v>
      </c>
      <c r="L26" s="167" t="s">
        <v>146</v>
      </c>
      <c r="M26" s="118">
        <v>1803</v>
      </c>
      <c r="N26" s="120">
        <v>1665</v>
      </c>
      <c r="O26" s="61"/>
      <c r="P26" s="123">
        <v>1352</v>
      </c>
      <c r="Q26" s="59"/>
    </row>
    <row r="27" spans="2:17" ht="15" customHeight="1">
      <c r="B27" s="13" t="s">
        <v>13</v>
      </c>
      <c r="C27" s="105">
        <f t="shared" si="0"/>
        <v>6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F27-'８月'!F27</f>
        <v>0</v>
      </c>
      <c r="I27" s="50" t="s">
        <v>5</v>
      </c>
      <c r="J27" s="35">
        <f t="shared" si="1"/>
      </c>
      <c r="L27" s="168"/>
      <c r="M27" s="163">
        <f>SUM(M26:N26)</f>
        <v>3468</v>
      </c>
      <c r="N27" s="178"/>
      <c r="O27" s="32" t="s">
        <v>159</v>
      </c>
      <c r="P27" s="122">
        <v>1346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17</v>
      </c>
      <c r="D28" s="107">
        <f t="shared" si="0"/>
        <v>7</v>
      </c>
      <c r="E28" s="107">
        <f t="shared" si="0"/>
        <v>13</v>
      </c>
      <c r="F28" s="108">
        <f t="shared" si="2"/>
        <v>20</v>
      </c>
      <c r="G28" s="60" t="s">
        <v>4</v>
      </c>
      <c r="H28" s="74">
        <f>F28-'８月'!F28</f>
        <v>6</v>
      </c>
      <c r="I28" s="53" t="s">
        <v>5</v>
      </c>
      <c r="J28" s="35" t="str">
        <f t="shared" si="1"/>
        <v>↑</v>
      </c>
      <c r="L28" s="167" t="s">
        <v>147</v>
      </c>
      <c r="M28" s="118">
        <v>395</v>
      </c>
      <c r="N28" s="120">
        <v>386</v>
      </c>
      <c r="O28" s="61"/>
      <c r="P28" s="123">
        <v>253</v>
      </c>
      <c r="Q28" s="59"/>
    </row>
    <row r="29" spans="2:17" ht="15" customHeight="1" thickBot="1">
      <c r="B29" s="15" t="s">
        <v>15</v>
      </c>
      <c r="C29" s="109">
        <f t="shared" si="0"/>
        <v>26</v>
      </c>
      <c r="D29" s="109">
        <f t="shared" si="0"/>
        <v>-6</v>
      </c>
      <c r="E29" s="109">
        <f t="shared" si="0"/>
        <v>42</v>
      </c>
      <c r="F29" s="110">
        <f t="shared" si="2"/>
        <v>36</v>
      </c>
      <c r="G29" s="62" t="s">
        <v>4</v>
      </c>
      <c r="H29" s="75">
        <f>F29-'８月'!F29</f>
        <v>10</v>
      </c>
      <c r="I29" s="63" t="s">
        <v>5</v>
      </c>
      <c r="J29" s="35" t="str">
        <f t="shared" si="1"/>
        <v>↑</v>
      </c>
      <c r="L29" s="168"/>
      <c r="M29" s="163">
        <f>SUM(M28:N28)</f>
        <v>781</v>
      </c>
      <c r="N29" s="178"/>
      <c r="O29" s="32" t="s">
        <v>159</v>
      </c>
      <c r="P29" s="122">
        <v>253</v>
      </c>
      <c r="Q29" s="52" t="s">
        <v>161</v>
      </c>
    </row>
    <row r="30" spans="2:17" ht="15" customHeight="1" thickBot="1">
      <c r="B30" s="10"/>
      <c r="C30" s="46"/>
      <c r="H30" s="66"/>
      <c r="L30" s="167" t="s">
        <v>148</v>
      </c>
      <c r="M30" s="118">
        <v>1054</v>
      </c>
      <c r="N30" s="120">
        <v>1059</v>
      </c>
      <c r="O30" s="61"/>
      <c r="P30" s="123">
        <v>691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8"/>
      <c r="M31" s="163">
        <f>SUM(M30:N30)</f>
        <v>2113</v>
      </c>
      <c r="N31" s="178"/>
      <c r="O31" s="32" t="s">
        <v>159</v>
      </c>
      <c r="P31" s="122">
        <v>690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13</v>
      </c>
      <c r="E32" s="116">
        <v>18</v>
      </c>
      <c r="F32" s="106">
        <f>SUM(D32:E32)</f>
        <v>31</v>
      </c>
      <c r="G32" s="49" t="s">
        <v>4</v>
      </c>
      <c r="H32" s="71">
        <f>F32-'８月'!F32</f>
        <v>-4</v>
      </c>
      <c r="I32" s="50" t="s">
        <v>5</v>
      </c>
      <c r="J32" s="35" t="str">
        <f aca="true" t="shared" si="3" ref="J32:J38">IF(H32=0,"",IF(H32&gt;0,"↑","↓"))</f>
        <v>↓</v>
      </c>
      <c r="L32" s="167" t="s">
        <v>149</v>
      </c>
      <c r="M32" s="118">
        <v>1108</v>
      </c>
      <c r="N32" s="120">
        <v>1185</v>
      </c>
      <c r="O32" s="61"/>
      <c r="P32" s="123">
        <v>678</v>
      </c>
      <c r="Q32" s="59"/>
    </row>
    <row r="33" spans="2:17" ht="15" customHeight="1">
      <c r="B33" s="13" t="s">
        <v>10</v>
      </c>
      <c r="C33" s="116">
        <v>1</v>
      </c>
      <c r="D33" s="116">
        <v>15</v>
      </c>
      <c r="E33" s="116">
        <v>3</v>
      </c>
      <c r="F33" s="106">
        <f aca="true" t="shared" si="4" ref="F33:F38">SUM(D33:E33)</f>
        <v>18</v>
      </c>
      <c r="G33" s="49" t="s">
        <v>4</v>
      </c>
      <c r="H33" s="71">
        <f>F33-'８月'!F33</f>
        <v>3</v>
      </c>
      <c r="I33" s="50" t="s">
        <v>5</v>
      </c>
      <c r="J33" s="35" t="str">
        <f t="shared" si="3"/>
        <v>↑</v>
      </c>
      <c r="L33" s="168"/>
      <c r="M33" s="163">
        <f>SUM(M32:N32)</f>
        <v>2293</v>
      </c>
      <c r="N33" s="178"/>
      <c r="O33" s="32" t="s">
        <v>159</v>
      </c>
      <c r="P33" s="122">
        <v>678</v>
      </c>
      <c r="Q33" s="52" t="s">
        <v>161</v>
      </c>
    </row>
    <row r="34" spans="2:17" ht="15" customHeight="1">
      <c r="B34" s="13" t="s">
        <v>11</v>
      </c>
      <c r="C34" s="116">
        <v>35</v>
      </c>
      <c r="D34" s="116">
        <v>43</v>
      </c>
      <c r="E34" s="116">
        <v>38</v>
      </c>
      <c r="F34" s="106">
        <f t="shared" si="4"/>
        <v>81</v>
      </c>
      <c r="G34" s="49" t="s">
        <v>4</v>
      </c>
      <c r="H34" s="71">
        <f>F34-'８月'!F34</f>
        <v>-33</v>
      </c>
      <c r="I34" s="50" t="s">
        <v>5</v>
      </c>
      <c r="J34" s="35" t="str">
        <f t="shared" si="3"/>
        <v>↓</v>
      </c>
      <c r="L34" s="167" t="s">
        <v>150</v>
      </c>
      <c r="M34" s="118">
        <v>399</v>
      </c>
      <c r="N34" s="120">
        <v>366</v>
      </c>
      <c r="O34" s="61"/>
      <c r="P34" s="123">
        <v>240</v>
      </c>
      <c r="Q34" s="59"/>
    </row>
    <row r="35" spans="2:17" ht="15" customHeight="1">
      <c r="B35" s="13" t="s">
        <v>12</v>
      </c>
      <c r="C35" s="116">
        <v>28</v>
      </c>
      <c r="D35" s="116">
        <v>42</v>
      </c>
      <c r="E35" s="116">
        <v>32</v>
      </c>
      <c r="F35" s="106">
        <f t="shared" si="4"/>
        <v>74</v>
      </c>
      <c r="G35" s="49" t="s">
        <v>4</v>
      </c>
      <c r="H35" s="71">
        <f>F35-'８月'!F35</f>
        <v>-15</v>
      </c>
      <c r="I35" s="50" t="s">
        <v>5</v>
      </c>
      <c r="J35" s="35" t="str">
        <f t="shared" si="3"/>
        <v>↓</v>
      </c>
      <c r="L35" s="168"/>
      <c r="M35" s="163">
        <f>SUM(M34:N34)</f>
        <v>765</v>
      </c>
      <c r="N35" s="178"/>
      <c r="O35" s="32" t="s">
        <v>159</v>
      </c>
      <c r="P35" s="122">
        <v>240</v>
      </c>
      <c r="Q35" s="52" t="s">
        <v>161</v>
      </c>
    </row>
    <row r="36" spans="2:17" ht="15" customHeight="1">
      <c r="B36" s="13" t="s">
        <v>13</v>
      </c>
      <c r="C36" s="116">
        <v>6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F36-'８月'!F36</f>
        <v>0</v>
      </c>
      <c r="I36" s="50" t="s">
        <v>5</v>
      </c>
      <c r="J36" s="35">
        <f t="shared" si="3"/>
      </c>
      <c r="L36" s="167" t="s">
        <v>151</v>
      </c>
      <c r="M36" s="118">
        <v>836</v>
      </c>
      <c r="N36" s="120">
        <v>857</v>
      </c>
      <c r="O36" s="61"/>
      <c r="P36" s="123">
        <v>526</v>
      </c>
      <c r="Q36" s="59"/>
    </row>
    <row r="37" spans="2:17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F37-'８月'!F37</f>
        <v>0</v>
      </c>
      <c r="I37" s="53" t="s">
        <v>5</v>
      </c>
      <c r="J37" s="35">
        <f t="shared" si="3"/>
      </c>
      <c r="L37" s="168"/>
      <c r="M37" s="163">
        <f>SUM(M36:N36)</f>
        <v>1693</v>
      </c>
      <c r="N37" s="178"/>
      <c r="O37" s="32" t="s">
        <v>159</v>
      </c>
      <c r="P37" s="122">
        <v>515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8</v>
      </c>
      <c r="D38" s="109">
        <f>D32-D33+D34-D35+D36-D37</f>
        <v>-1</v>
      </c>
      <c r="E38" s="109">
        <f>E32-E33+E34-E35+E36-E37</f>
        <v>21</v>
      </c>
      <c r="F38" s="110">
        <f t="shared" si="4"/>
        <v>20</v>
      </c>
      <c r="G38" s="64" t="s">
        <v>4</v>
      </c>
      <c r="H38" s="75">
        <f>F38-'８月'!F38</f>
        <v>-25</v>
      </c>
      <c r="I38" s="63" t="s">
        <v>5</v>
      </c>
      <c r="J38" s="35" t="str">
        <f t="shared" si="3"/>
        <v>↓</v>
      </c>
      <c r="L38" s="167" t="s">
        <v>152</v>
      </c>
      <c r="M38" s="118">
        <v>145</v>
      </c>
      <c r="N38" s="120">
        <v>141</v>
      </c>
      <c r="O38" s="61"/>
      <c r="P38" s="123">
        <v>66</v>
      </c>
      <c r="Q38" s="59"/>
    </row>
    <row r="39" spans="2:17" ht="15" customHeight="1" thickBot="1">
      <c r="B39" s="10"/>
      <c r="C39" s="46"/>
      <c r="H39" s="66"/>
      <c r="L39" s="168"/>
      <c r="M39" s="163">
        <f>SUM(M38:N38)</f>
        <v>286</v>
      </c>
      <c r="N39" s="178"/>
      <c r="O39" s="32" t="s">
        <v>159</v>
      </c>
      <c r="P39" s="122">
        <v>66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7" t="s">
        <v>153</v>
      </c>
      <c r="M40" s="118">
        <v>196</v>
      </c>
      <c r="N40" s="120">
        <v>224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F41-'８月'!F41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68"/>
      <c r="M41" s="163">
        <f>SUM(M40:N40)</f>
        <v>420</v>
      </c>
      <c r="N41" s="178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1</v>
      </c>
      <c r="D42" s="116">
        <v>1</v>
      </c>
      <c r="E42" s="116">
        <v>0</v>
      </c>
      <c r="F42" s="106">
        <f aca="true" t="shared" si="6" ref="F42:F47">SUM(D42:E42)</f>
        <v>1</v>
      </c>
      <c r="G42" s="49" t="s">
        <v>4</v>
      </c>
      <c r="H42" s="71">
        <f>F42-'８月'!F42</f>
        <v>1</v>
      </c>
      <c r="I42" s="50" t="s">
        <v>5</v>
      </c>
      <c r="J42" s="35" t="str">
        <f t="shared" si="5"/>
        <v>↑</v>
      </c>
      <c r="L42" s="167" t="s">
        <v>154</v>
      </c>
      <c r="M42" s="118">
        <v>706</v>
      </c>
      <c r="N42" s="120">
        <v>703</v>
      </c>
      <c r="O42" s="61"/>
      <c r="P42" s="123">
        <v>453</v>
      </c>
      <c r="Q42" s="59"/>
    </row>
    <row r="43" spans="2:17" ht="15" customHeight="1">
      <c r="B43" s="13" t="s">
        <v>11</v>
      </c>
      <c r="C43" s="116">
        <v>40</v>
      </c>
      <c r="D43" s="116">
        <v>9</v>
      </c>
      <c r="E43" s="116">
        <v>36</v>
      </c>
      <c r="F43" s="106">
        <f t="shared" si="6"/>
        <v>45</v>
      </c>
      <c r="G43" s="49" t="s">
        <v>4</v>
      </c>
      <c r="H43" s="71">
        <f>F43-'８月'!F43</f>
        <v>24</v>
      </c>
      <c r="I43" s="50" t="s">
        <v>5</v>
      </c>
      <c r="J43" s="35" t="str">
        <f t="shared" si="5"/>
        <v>↑</v>
      </c>
      <c r="L43" s="168"/>
      <c r="M43" s="163">
        <f>SUM(M42:N42)</f>
        <v>1409</v>
      </c>
      <c r="N43" s="178"/>
      <c r="O43" s="32" t="s">
        <v>163</v>
      </c>
      <c r="P43" s="122">
        <v>447</v>
      </c>
      <c r="Q43" s="52" t="s">
        <v>164</v>
      </c>
    </row>
    <row r="44" spans="2:17" ht="15" customHeight="1">
      <c r="B44" s="13" t="s">
        <v>12</v>
      </c>
      <c r="C44" s="116">
        <v>8</v>
      </c>
      <c r="D44" s="116">
        <v>6</v>
      </c>
      <c r="E44" s="116">
        <v>3</v>
      </c>
      <c r="F44" s="106">
        <f t="shared" si="6"/>
        <v>9</v>
      </c>
      <c r="G44" s="49" t="s">
        <v>4</v>
      </c>
      <c r="H44" s="71">
        <f>F44-'８月'!F44</f>
        <v>-17</v>
      </c>
      <c r="I44" s="50" t="s">
        <v>5</v>
      </c>
      <c r="J44" s="35" t="str">
        <f t="shared" si="5"/>
        <v>↓</v>
      </c>
      <c r="L44" s="167" t="s">
        <v>155</v>
      </c>
      <c r="M44" s="118">
        <v>322</v>
      </c>
      <c r="N44" s="120">
        <v>325</v>
      </c>
      <c r="O44" s="61"/>
      <c r="P44" s="123">
        <v>200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F45-'８月'!F45</f>
        <v>0</v>
      </c>
      <c r="I45" s="50" t="s">
        <v>5</v>
      </c>
      <c r="J45" s="35">
        <f t="shared" si="5"/>
      </c>
      <c r="L45" s="168"/>
      <c r="M45" s="163">
        <f>SUM(M44:N44)</f>
        <v>647</v>
      </c>
      <c r="N45" s="178"/>
      <c r="O45" s="32" t="s">
        <v>159</v>
      </c>
      <c r="P45" s="122">
        <v>200</v>
      </c>
      <c r="Q45" s="52" t="s">
        <v>161</v>
      </c>
    </row>
    <row r="46" spans="2:17" ht="15" customHeight="1" thickBot="1">
      <c r="B46" s="14" t="s">
        <v>14</v>
      </c>
      <c r="C46" s="117">
        <v>13</v>
      </c>
      <c r="D46" s="117">
        <v>7</v>
      </c>
      <c r="E46" s="117">
        <v>13</v>
      </c>
      <c r="F46" s="108">
        <f t="shared" si="6"/>
        <v>20</v>
      </c>
      <c r="G46" s="60" t="s">
        <v>4</v>
      </c>
      <c r="H46" s="74">
        <f>F46-'８月'!F46</f>
        <v>6</v>
      </c>
      <c r="I46" s="53" t="s">
        <v>5</v>
      </c>
      <c r="J46" s="35" t="str">
        <f t="shared" si="5"/>
        <v>↑</v>
      </c>
      <c r="L46" s="167" t="s">
        <v>156</v>
      </c>
      <c r="M46" s="118">
        <v>207</v>
      </c>
      <c r="N46" s="120">
        <v>219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18</v>
      </c>
      <c r="D47" s="109">
        <f>D41-D42+D43-D44+D45-D46</f>
        <v>-5</v>
      </c>
      <c r="E47" s="109">
        <f>E41-E42+E43-E44+E45-E46</f>
        <v>21</v>
      </c>
      <c r="F47" s="110">
        <f t="shared" si="6"/>
        <v>16</v>
      </c>
      <c r="G47" s="64" t="s">
        <v>4</v>
      </c>
      <c r="H47" s="75">
        <f>F47-'８月'!F47</f>
        <v>35</v>
      </c>
      <c r="I47" s="63" t="s">
        <v>5</v>
      </c>
      <c r="J47" s="35" t="str">
        <f t="shared" si="5"/>
        <v>↑</v>
      </c>
      <c r="L47" s="168"/>
      <c r="M47" s="163">
        <f>SUM(M46:N46)</f>
        <v>426</v>
      </c>
      <c r="N47" s="178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116</v>
      </c>
      <c r="N48" s="120">
        <v>110</v>
      </c>
      <c r="O48" s="61"/>
      <c r="P48" s="123">
        <v>54</v>
      </c>
      <c r="Q48" s="59"/>
    </row>
    <row r="49" spans="12:17" ht="15" customHeight="1">
      <c r="L49" s="168"/>
      <c r="M49" s="163">
        <f>SUM(M48:N48)</f>
        <v>226</v>
      </c>
      <c r="N49" s="178"/>
      <c r="O49" s="32" t="s">
        <v>159</v>
      </c>
      <c r="P49" s="122">
        <v>54</v>
      </c>
      <c r="Q49" s="52" t="s">
        <v>161</v>
      </c>
    </row>
    <row r="50" spans="12:17" ht="15" customHeight="1">
      <c r="L50" s="167" t="s">
        <v>162</v>
      </c>
      <c r="M50" s="118">
        <v>264</v>
      </c>
      <c r="N50" s="120">
        <v>255</v>
      </c>
      <c r="O50" s="61"/>
      <c r="P50" s="123">
        <v>161</v>
      </c>
      <c r="Q50" s="59"/>
    </row>
    <row r="51" spans="12:17" ht="15" customHeight="1">
      <c r="L51" s="168"/>
      <c r="M51" s="163">
        <f>SUM(M50:N50)</f>
        <v>519</v>
      </c>
      <c r="N51" s="178"/>
      <c r="O51" s="32" t="s">
        <v>159</v>
      </c>
      <c r="P51" s="122">
        <v>161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17275</v>
      </c>
      <c r="N52" s="112">
        <f>SUM(N6+N8+N10+N12+N14+N16+N18+N20+N22+N24+N26+N28+N30+N32+N34+N36+N38+N40+N42+N44+N46+N48+N50)</f>
        <v>17113</v>
      </c>
      <c r="O52" s="61"/>
      <c r="P52" s="113">
        <f>SUM(P6+P8+P10+P12+P14+P16+P18+P20+P22+P24+P26+P28+P30+P32+P34+P36+P38+P40+P42+P44+P46+P48+P50)</f>
        <v>11013</v>
      </c>
      <c r="Q52" s="59"/>
    </row>
    <row r="53" spans="12:17" ht="15" customHeight="1" thickBot="1">
      <c r="L53" s="169"/>
      <c r="M53" s="165">
        <f>SUM(M52:N52)</f>
        <v>34388</v>
      </c>
      <c r="N53" s="166"/>
      <c r="O53" s="65" t="s">
        <v>167</v>
      </c>
      <c r="P53" s="114">
        <f>SUM(P7+P9+P11+P13+P15+P17+P19+P21+P23+P25+P27+P29+P31+P33+P35+P37+P39+P41+P43+P45+P47+P49+P51)</f>
        <v>10714</v>
      </c>
      <c r="Q53" s="43" t="s">
        <v>168</v>
      </c>
    </row>
  </sheetData>
  <mergeCells count="61"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52" sqref="P5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"平成"&amp;WIDECHAR('目次'!B3)&amp;"年１０月１日の人口"</f>
        <v>平成１５年１０月１日の人口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34455</v>
      </c>
      <c r="E3" s="155"/>
      <c r="F3" s="156"/>
      <c r="G3" s="47" t="s">
        <v>4</v>
      </c>
      <c r="H3" s="69">
        <f>D3-'９月'!D3</f>
        <v>67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5">
        <f>D10+D16</f>
        <v>17311</v>
      </c>
      <c r="E4" s="158"/>
      <c r="F4" s="159"/>
      <c r="G4" s="49" t="s">
        <v>4</v>
      </c>
      <c r="H4" s="70">
        <f>D4-'９月'!D4</f>
        <v>36</v>
      </c>
      <c r="I4" s="50" t="s">
        <v>5</v>
      </c>
      <c r="J4" s="35" t="str">
        <f>IF(H4=0,"",IF(H4&gt;0,"↑","↓"))</f>
        <v>↑</v>
      </c>
      <c r="L4" s="17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5">
        <f>D11+D17</f>
        <v>17144</v>
      </c>
      <c r="E5" s="158"/>
      <c r="F5" s="159"/>
      <c r="G5" s="51" t="s">
        <v>4</v>
      </c>
      <c r="H5" s="72">
        <f>D5-'９月'!D5</f>
        <v>31</v>
      </c>
      <c r="I5" s="52" t="s">
        <v>5</v>
      </c>
      <c r="J5" s="35" t="str">
        <f>IF(H5=0,"",IF(H5&gt;0,"↑","↓"))</f>
        <v>↑</v>
      </c>
      <c r="L5" s="17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11056</v>
      </c>
      <c r="E6" s="161"/>
      <c r="F6" s="162"/>
      <c r="G6" s="55" t="s">
        <v>4</v>
      </c>
      <c r="H6" s="73">
        <f>D6-'９月'!D6</f>
        <v>43</v>
      </c>
      <c r="I6" s="56" t="s">
        <v>5</v>
      </c>
      <c r="J6" s="35" t="str">
        <f>IF(H6=0,"",IF(H6&gt;0,"↑","↓"))</f>
        <v>↑</v>
      </c>
      <c r="L6" s="167" t="s">
        <v>136</v>
      </c>
      <c r="M6" s="118">
        <v>121</v>
      </c>
      <c r="N6" s="119">
        <v>148</v>
      </c>
      <c r="O6" s="30"/>
      <c r="P6" s="121">
        <v>65</v>
      </c>
      <c r="Q6" s="59"/>
    </row>
    <row r="7" spans="6:17" ht="15" customHeight="1">
      <c r="F7" s="104"/>
      <c r="H7" s="67"/>
      <c r="L7" s="168"/>
      <c r="M7" s="163">
        <f>SUM(M6:N6)</f>
        <v>269</v>
      </c>
      <c r="N7" s="164"/>
      <c r="O7" s="32" t="s">
        <v>159</v>
      </c>
      <c r="P7" s="122">
        <v>65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7" t="s">
        <v>137</v>
      </c>
      <c r="M8" s="118">
        <v>180</v>
      </c>
      <c r="N8" s="120">
        <v>192</v>
      </c>
      <c r="O8" s="61"/>
      <c r="P8" s="123">
        <v>94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33943</v>
      </c>
      <c r="E9" s="155"/>
      <c r="F9" s="156"/>
      <c r="G9" s="47" t="s">
        <v>4</v>
      </c>
      <c r="H9" s="69">
        <f>D9-'９月'!D9</f>
        <v>56</v>
      </c>
      <c r="I9" s="48" t="s">
        <v>5</v>
      </c>
      <c r="J9" s="35" t="str">
        <f>IF(H9=0,"",IF(H9&gt;0,"↑","↓"))</f>
        <v>↑</v>
      </c>
      <c r="L9" s="168"/>
      <c r="M9" s="163">
        <f>SUM(M8:N8)</f>
        <v>372</v>
      </c>
      <c r="N9" s="164"/>
      <c r="O9" s="32" t="s">
        <v>159</v>
      </c>
      <c r="P9" s="122">
        <v>94</v>
      </c>
      <c r="Q9" s="52" t="s">
        <v>161</v>
      </c>
    </row>
    <row r="10" spans="2:17" ht="15" customHeight="1">
      <c r="B10" s="125" t="s">
        <v>1</v>
      </c>
      <c r="C10" s="126"/>
      <c r="D10" s="175">
        <f>'９月'!D10+'１０月'!D38</f>
        <v>17074</v>
      </c>
      <c r="E10" s="158"/>
      <c r="F10" s="159"/>
      <c r="G10" s="49" t="s">
        <v>4</v>
      </c>
      <c r="H10" s="70">
        <f>D10-'９月'!D10</f>
        <v>35</v>
      </c>
      <c r="I10" s="50" t="s">
        <v>5</v>
      </c>
      <c r="J10" s="35" t="str">
        <f>IF(H10=0,"",IF(H10&gt;0,"↑","↓"))</f>
        <v>↑</v>
      </c>
      <c r="L10" s="167" t="s">
        <v>138</v>
      </c>
      <c r="M10" s="118">
        <v>1356</v>
      </c>
      <c r="N10" s="120">
        <v>1292</v>
      </c>
      <c r="O10" s="61"/>
      <c r="P10" s="123">
        <v>931</v>
      </c>
      <c r="Q10" s="59"/>
    </row>
    <row r="11" spans="2:17" ht="15" customHeight="1">
      <c r="B11" s="125" t="s">
        <v>2</v>
      </c>
      <c r="C11" s="126"/>
      <c r="D11" s="175">
        <f>'９月'!D11+'１０月'!E38</f>
        <v>16869</v>
      </c>
      <c r="E11" s="158"/>
      <c r="F11" s="159"/>
      <c r="G11" s="49" t="s">
        <v>4</v>
      </c>
      <c r="H11" s="72">
        <f>D11-'９月'!D11</f>
        <v>21</v>
      </c>
      <c r="I11" s="50" t="s">
        <v>5</v>
      </c>
      <c r="J11" s="35" t="str">
        <f>IF(H11=0,"",IF(H11&gt;0,"↑","↓"))</f>
        <v>↑</v>
      </c>
      <c r="L11" s="168"/>
      <c r="M11" s="163">
        <f>SUM(M10:N10)</f>
        <v>2648</v>
      </c>
      <c r="N11" s="164"/>
      <c r="O11" s="32" t="s">
        <v>159</v>
      </c>
      <c r="P11" s="122">
        <v>662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'９月'!D12+'１０月'!C38</f>
        <v>10659</v>
      </c>
      <c r="E12" s="161"/>
      <c r="F12" s="162"/>
      <c r="G12" s="55" t="s">
        <v>4</v>
      </c>
      <c r="H12" s="73">
        <f>D12-'９月'!D12</f>
        <v>27</v>
      </c>
      <c r="I12" s="56" t="s">
        <v>5</v>
      </c>
      <c r="J12" s="35" t="str">
        <f>IF(H12=0,"",IF(H12&gt;0,"↑","↓"))</f>
        <v>↑</v>
      </c>
      <c r="L12" s="167" t="s">
        <v>139</v>
      </c>
      <c r="M12" s="118">
        <v>2110</v>
      </c>
      <c r="N12" s="120">
        <v>2043</v>
      </c>
      <c r="O12" s="61"/>
      <c r="P12" s="123">
        <v>1257</v>
      </c>
      <c r="Q12" s="59"/>
    </row>
    <row r="13" spans="6:17" ht="15" customHeight="1">
      <c r="F13" s="104"/>
      <c r="H13" s="67"/>
      <c r="L13" s="168"/>
      <c r="M13" s="163">
        <f>SUM(M12:N12)</f>
        <v>4153</v>
      </c>
      <c r="N13" s="164"/>
      <c r="O13" s="32" t="s">
        <v>159</v>
      </c>
      <c r="P13" s="122">
        <v>1250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7" t="s">
        <v>140</v>
      </c>
      <c r="M14" s="118">
        <v>507</v>
      </c>
      <c r="N14" s="120">
        <v>509</v>
      </c>
      <c r="O14" s="61"/>
      <c r="P14" s="123">
        <v>299</v>
      </c>
      <c r="Q14" s="59"/>
    </row>
    <row r="15" spans="2:17" ht="15" customHeight="1">
      <c r="B15" s="84" t="s">
        <v>0</v>
      </c>
      <c r="C15" s="124"/>
      <c r="D15" s="154">
        <f>SUM(D16:F17)</f>
        <v>512</v>
      </c>
      <c r="E15" s="155"/>
      <c r="F15" s="156"/>
      <c r="G15" s="47" t="s">
        <v>4</v>
      </c>
      <c r="H15" s="69">
        <f>D15-'９月'!D15</f>
        <v>11</v>
      </c>
      <c r="I15" s="48" t="s">
        <v>5</v>
      </c>
      <c r="J15" s="35" t="str">
        <f>IF(H15=0,"",IF(H15&gt;0,"↑","↓"))</f>
        <v>↑</v>
      </c>
      <c r="L15" s="168"/>
      <c r="M15" s="163">
        <f>SUM(M14:N14)</f>
        <v>1016</v>
      </c>
      <c r="N15" s="164"/>
      <c r="O15" s="32" t="s">
        <v>159</v>
      </c>
      <c r="P15" s="122">
        <v>299</v>
      </c>
      <c r="Q15" s="52" t="s">
        <v>161</v>
      </c>
    </row>
    <row r="16" spans="2:17" ht="15" customHeight="1">
      <c r="B16" s="125" t="s">
        <v>1</v>
      </c>
      <c r="C16" s="126"/>
      <c r="D16" s="175">
        <f>'９月'!D16+'１０月'!D47</f>
        <v>237</v>
      </c>
      <c r="E16" s="158"/>
      <c r="F16" s="159"/>
      <c r="G16" s="49" t="s">
        <v>4</v>
      </c>
      <c r="H16" s="70">
        <f>D16-'９月'!D16</f>
        <v>1</v>
      </c>
      <c r="I16" s="50" t="s">
        <v>5</v>
      </c>
      <c r="J16" s="35" t="str">
        <f>IF(H16=0,"",IF(H16&gt;0,"↑","↓"))</f>
        <v>↑</v>
      </c>
      <c r="L16" s="167" t="s">
        <v>141</v>
      </c>
      <c r="M16" s="118">
        <v>1267</v>
      </c>
      <c r="N16" s="120">
        <v>1290</v>
      </c>
      <c r="O16" s="61"/>
      <c r="P16" s="123">
        <v>792</v>
      </c>
      <c r="Q16" s="59"/>
    </row>
    <row r="17" spans="2:17" ht="15" customHeight="1">
      <c r="B17" s="125" t="s">
        <v>2</v>
      </c>
      <c r="C17" s="126"/>
      <c r="D17" s="175">
        <f>'９月'!D17+'１０月'!E47</f>
        <v>275</v>
      </c>
      <c r="E17" s="158"/>
      <c r="F17" s="159"/>
      <c r="G17" s="49" t="s">
        <v>4</v>
      </c>
      <c r="H17" s="72">
        <f>D17-'９月'!D17</f>
        <v>10</v>
      </c>
      <c r="I17" s="50" t="s">
        <v>5</v>
      </c>
      <c r="J17" s="35" t="str">
        <f>IF(H17=0,"",IF(H17&gt;0,"↑","↓"))</f>
        <v>↑</v>
      </c>
      <c r="L17" s="168"/>
      <c r="M17" s="163">
        <f>SUM(M16:N16)</f>
        <v>2557</v>
      </c>
      <c r="N17" s="164"/>
      <c r="O17" s="32" t="s">
        <v>159</v>
      </c>
      <c r="P17" s="122">
        <v>790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'９月'!D18+'１０月'!C47</f>
        <v>397</v>
      </c>
      <c r="E18" s="161"/>
      <c r="F18" s="162"/>
      <c r="G18" s="55" t="s">
        <v>4</v>
      </c>
      <c r="H18" s="73">
        <f>D18-'９月'!D18</f>
        <v>16</v>
      </c>
      <c r="I18" s="56" t="s">
        <v>5</v>
      </c>
      <c r="J18" s="35" t="str">
        <f>IF(H18=0,"",IF(H18&gt;0,"↑","↓"))</f>
        <v>↑</v>
      </c>
      <c r="L18" s="167" t="s">
        <v>142</v>
      </c>
      <c r="M18" s="118">
        <v>2424</v>
      </c>
      <c r="N18" s="120">
        <v>2397</v>
      </c>
      <c r="O18" s="61"/>
      <c r="P18" s="123">
        <v>1601</v>
      </c>
      <c r="Q18" s="59"/>
    </row>
    <row r="19" spans="12:17" ht="15" customHeight="1">
      <c r="L19" s="168"/>
      <c r="M19" s="163">
        <f>SUM(M18:N18)</f>
        <v>4821</v>
      </c>
      <c r="N19" s="164"/>
      <c r="O19" s="32" t="s">
        <v>159</v>
      </c>
      <c r="P19" s="122">
        <v>1601</v>
      </c>
      <c r="Q19" s="52" t="s">
        <v>161</v>
      </c>
    </row>
    <row r="20" spans="2:17" ht="15" customHeight="1">
      <c r="B20" s="88" t="s">
        <v>7</v>
      </c>
      <c r="C20" s="46"/>
      <c r="H20" s="66"/>
      <c r="L20" s="167" t="s">
        <v>143</v>
      </c>
      <c r="M20" s="118">
        <v>88</v>
      </c>
      <c r="N20" s="120">
        <v>100</v>
      </c>
      <c r="O20" s="61"/>
      <c r="P20" s="123">
        <v>46</v>
      </c>
      <c r="Q20" s="59"/>
    </row>
    <row r="21" spans="3:17" ht="15" customHeight="1" thickBot="1">
      <c r="C21" s="46"/>
      <c r="H21" s="66"/>
      <c r="L21" s="168"/>
      <c r="M21" s="163">
        <f>SUM(M20:N20)</f>
        <v>188</v>
      </c>
      <c r="N21" s="164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7" t="s">
        <v>144</v>
      </c>
      <c r="M22" s="118">
        <v>1240</v>
      </c>
      <c r="N22" s="120">
        <v>1189</v>
      </c>
      <c r="O22" s="61"/>
      <c r="P22" s="123">
        <v>837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18</v>
      </c>
      <c r="F23" s="106">
        <f>SUM(D23:E23)</f>
        <v>36</v>
      </c>
      <c r="G23" s="49" t="s">
        <v>4</v>
      </c>
      <c r="H23" s="71">
        <f>F23-'９月'!F23</f>
        <v>4</v>
      </c>
      <c r="I23" s="50" t="s">
        <v>5</v>
      </c>
      <c r="J23" s="35" t="str">
        <f aca="true" t="shared" si="1" ref="J23:J29">IF(H23=0,"",IF(H23&gt;0,"↑","↓"))</f>
        <v>↑</v>
      </c>
      <c r="L23" s="168"/>
      <c r="M23" s="163">
        <f>SUM(M22:N22)</f>
        <v>2429</v>
      </c>
      <c r="N23" s="164"/>
      <c r="O23" s="32" t="s">
        <v>159</v>
      </c>
      <c r="P23" s="122">
        <v>837</v>
      </c>
      <c r="Q23" s="52" t="s">
        <v>161</v>
      </c>
    </row>
    <row r="24" spans="2:17" ht="15" customHeight="1">
      <c r="B24" s="13" t="s">
        <v>10</v>
      </c>
      <c r="C24" s="105">
        <f t="shared" si="0"/>
        <v>2</v>
      </c>
      <c r="D24" s="105">
        <f t="shared" si="0"/>
        <v>6</v>
      </c>
      <c r="E24" s="105">
        <f t="shared" si="0"/>
        <v>4</v>
      </c>
      <c r="F24" s="106">
        <f aca="true" t="shared" si="2" ref="F24:F29">SUM(D24:E24)</f>
        <v>10</v>
      </c>
      <c r="G24" s="49" t="s">
        <v>4</v>
      </c>
      <c r="H24" s="71">
        <f>F24-'９月'!F24</f>
        <v>-9</v>
      </c>
      <c r="I24" s="50" t="s">
        <v>5</v>
      </c>
      <c r="J24" s="35" t="str">
        <f t="shared" si="1"/>
        <v>↓</v>
      </c>
      <c r="L24" s="167" t="s">
        <v>145</v>
      </c>
      <c r="M24" s="118">
        <v>454</v>
      </c>
      <c r="N24" s="120">
        <v>450</v>
      </c>
      <c r="O24" s="61"/>
      <c r="P24" s="123">
        <v>247</v>
      </c>
      <c r="Q24" s="59"/>
    </row>
    <row r="25" spans="2:17" ht="15" customHeight="1">
      <c r="B25" s="13" t="s">
        <v>11</v>
      </c>
      <c r="C25" s="105">
        <f t="shared" si="0"/>
        <v>92</v>
      </c>
      <c r="D25" s="105">
        <f t="shared" si="0"/>
        <v>76</v>
      </c>
      <c r="E25" s="105">
        <f t="shared" si="0"/>
        <v>71</v>
      </c>
      <c r="F25" s="106">
        <f t="shared" si="2"/>
        <v>147</v>
      </c>
      <c r="G25" s="49" t="s">
        <v>4</v>
      </c>
      <c r="H25" s="71">
        <f>F25-'９月'!F25</f>
        <v>21</v>
      </c>
      <c r="I25" s="50" t="s">
        <v>5</v>
      </c>
      <c r="J25" s="35" t="str">
        <f t="shared" si="1"/>
        <v>↑</v>
      </c>
      <c r="L25" s="168"/>
      <c r="M25" s="163">
        <f>SUM(M24:N24)</f>
        <v>904</v>
      </c>
      <c r="N25" s="164"/>
      <c r="O25" s="32" t="s">
        <v>159</v>
      </c>
      <c r="P25" s="122">
        <v>246</v>
      </c>
      <c r="Q25" s="52" t="s">
        <v>161</v>
      </c>
    </row>
    <row r="26" spans="2:17" ht="15" customHeight="1">
      <c r="B26" s="13" t="s">
        <v>12</v>
      </c>
      <c r="C26" s="105">
        <f t="shared" si="0"/>
        <v>34</v>
      </c>
      <c r="D26" s="105">
        <f t="shared" si="0"/>
        <v>46</v>
      </c>
      <c r="E26" s="105">
        <f t="shared" si="0"/>
        <v>40</v>
      </c>
      <c r="F26" s="106">
        <f t="shared" si="2"/>
        <v>86</v>
      </c>
      <c r="G26" s="49" t="s">
        <v>4</v>
      </c>
      <c r="H26" s="71">
        <f>F26-'９月'!F26</f>
        <v>3</v>
      </c>
      <c r="I26" s="50" t="s">
        <v>5</v>
      </c>
      <c r="J26" s="35" t="str">
        <f t="shared" si="1"/>
        <v>↑</v>
      </c>
      <c r="L26" s="167" t="s">
        <v>146</v>
      </c>
      <c r="M26" s="118">
        <v>1799</v>
      </c>
      <c r="N26" s="120">
        <v>1671</v>
      </c>
      <c r="O26" s="61"/>
      <c r="P26" s="123">
        <v>1346</v>
      </c>
      <c r="Q26" s="59"/>
    </row>
    <row r="27" spans="2:17" ht="15" customHeight="1">
      <c r="B27" s="13" t="s">
        <v>13</v>
      </c>
      <c r="C27" s="105">
        <f t="shared" si="0"/>
        <v>9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F27-'９月'!F27</f>
        <v>1</v>
      </c>
      <c r="I27" s="50" t="s">
        <v>5</v>
      </c>
      <c r="J27" s="35" t="str">
        <f t="shared" si="1"/>
        <v>↑</v>
      </c>
      <c r="L27" s="168"/>
      <c r="M27" s="163">
        <f>SUM(M26:N26)</f>
        <v>3470</v>
      </c>
      <c r="N27" s="164"/>
      <c r="O27" s="32" t="s">
        <v>159</v>
      </c>
      <c r="P27" s="122">
        <v>1340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22</v>
      </c>
      <c r="D28" s="107">
        <f t="shared" si="0"/>
        <v>7</v>
      </c>
      <c r="E28" s="107">
        <f t="shared" si="0"/>
        <v>14</v>
      </c>
      <c r="F28" s="108">
        <f t="shared" si="2"/>
        <v>21</v>
      </c>
      <c r="G28" s="60" t="s">
        <v>4</v>
      </c>
      <c r="H28" s="74">
        <f>F28-'９月'!F28</f>
        <v>1</v>
      </c>
      <c r="I28" s="53" t="s">
        <v>5</v>
      </c>
      <c r="J28" s="35" t="str">
        <f t="shared" si="1"/>
        <v>↑</v>
      </c>
      <c r="L28" s="167" t="s">
        <v>147</v>
      </c>
      <c r="M28" s="118">
        <v>406</v>
      </c>
      <c r="N28" s="120">
        <v>393</v>
      </c>
      <c r="O28" s="61"/>
      <c r="P28" s="123">
        <v>264</v>
      </c>
      <c r="Q28" s="59"/>
    </row>
    <row r="29" spans="2:17" ht="15" customHeight="1" thickBot="1">
      <c r="B29" s="15" t="s">
        <v>15</v>
      </c>
      <c r="C29" s="109">
        <f t="shared" si="0"/>
        <v>43</v>
      </c>
      <c r="D29" s="109">
        <f t="shared" si="0"/>
        <v>36</v>
      </c>
      <c r="E29" s="109">
        <f t="shared" si="0"/>
        <v>31</v>
      </c>
      <c r="F29" s="110">
        <f t="shared" si="2"/>
        <v>67</v>
      </c>
      <c r="G29" s="62" t="s">
        <v>4</v>
      </c>
      <c r="H29" s="75">
        <f>F29-'９月'!F29</f>
        <v>31</v>
      </c>
      <c r="I29" s="63" t="s">
        <v>5</v>
      </c>
      <c r="J29" s="35" t="str">
        <f t="shared" si="1"/>
        <v>↑</v>
      </c>
      <c r="L29" s="168"/>
      <c r="M29" s="163">
        <f>SUM(M28:N28)</f>
        <v>799</v>
      </c>
      <c r="N29" s="164"/>
      <c r="O29" s="32" t="s">
        <v>159</v>
      </c>
      <c r="P29" s="122">
        <v>264</v>
      </c>
      <c r="Q29" s="52" t="s">
        <v>161</v>
      </c>
    </row>
    <row r="30" spans="2:17" ht="15" customHeight="1" thickBot="1">
      <c r="B30" s="10"/>
      <c r="C30" s="46"/>
      <c r="H30" s="66"/>
      <c r="L30" s="167" t="s">
        <v>148</v>
      </c>
      <c r="M30" s="118">
        <v>1052</v>
      </c>
      <c r="N30" s="120">
        <v>1068</v>
      </c>
      <c r="O30" s="61"/>
      <c r="P30" s="123">
        <v>701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8"/>
      <c r="M31" s="163">
        <f>SUM(M30:N30)</f>
        <v>2120</v>
      </c>
      <c r="N31" s="164"/>
      <c r="O31" s="32" t="s">
        <v>159</v>
      </c>
      <c r="P31" s="122">
        <v>700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18</v>
      </c>
      <c r="E32" s="116">
        <v>18</v>
      </c>
      <c r="F32" s="106">
        <f>SUM(D32:E32)</f>
        <v>36</v>
      </c>
      <c r="G32" s="49" t="s">
        <v>4</v>
      </c>
      <c r="H32" s="71">
        <f>F32-'９月'!F32</f>
        <v>5</v>
      </c>
      <c r="I32" s="50" t="s">
        <v>5</v>
      </c>
      <c r="J32" s="35" t="str">
        <f aca="true" t="shared" si="3" ref="J32:J38">IF(H32=0,"",IF(H32&gt;0,"↑","↓"))</f>
        <v>↑</v>
      </c>
      <c r="L32" s="167" t="s">
        <v>149</v>
      </c>
      <c r="M32" s="118">
        <v>1101</v>
      </c>
      <c r="N32" s="120">
        <v>1183</v>
      </c>
      <c r="O32" s="61"/>
      <c r="P32" s="123">
        <v>678</v>
      </c>
      <c r="Q32" s="59"/>
    </row>
    <row r="33" spans="2:17" ht="15" customHeight="1">
      <c r="B33" s="13" t="s">
        <v>10</v>
      </c>
      <c r="C33" s="116">
        <v>2</v>
      </c>
      <c r="D33" s="116">
        <v>6</v>
      </c>
      <c r="E33" s="116">
        <v>4</v>
      </c>
      <c r="F33" s="106">
        <f aca="true" t="shared" si="4" ref="F33:F38">SUM(D33:E33)</f>
        <v>10</v>
      </c>
      <c r="G33" s="49" t="s">
        <v>4</v>
      </c>
      <c r="H33" s="71">
        <f>F33-'９月'!F33</f>
        <v>-8</v>
      </c>
      <c r="I33" s="50" t="s">
        <v>5</v>
      </c>
      <c r="J33" s="35" t="str">
        <f t="shared" si="3"/>
        <v>↓</v>
      </c>
      <c r="L33" s="168"/>
      <c r="M33" s="163">
        <f>SUM(M32:N32)</f>
        <v>2284</v>
      </c>
      <c r="N33" s="164"/>
      <c r="O33" s="32" t="s">
        <v>159</v>
      </c>
      <c r="P33" s="122">
        <v>678</v>
      </c>
      <c r="Q33" s="52" t="s">
        <v>161</v>
      </c>
    </row>
    <row r="34" spans="2:17" ht="15" customHeight="1">
      <c r="B34" s="13" t="s">
        <v>11</v>
      </c>
      <c r="C34" s="116">
        <v>57</v>
      </c>
      <c r="D34" s="116">
        <v>65</v>
      </c>
      <c r="E34" s="116">
        <v>44</v>
      </c>
      <c r="F34" s="106">
        <f t="shared" si="4"/>
        <v>109</v>
      </c>
      <c r="G34" s="49" t="s">
        <v>4</v>
      </c>
      <c r="H34" s="71">
        <f>F34-'９月'!F34</f>
        <v>28</v>
      </c>
      <c r="I34" s="50" t="s">
        <v>5</v>
      </c>
      <c r="J34" s="35" t="str">
        <f t="shared" si="3"/>
        <v>↑</v>
      </c>
      <c r="L34" s="167" t="s">
        <v>150</v>
      </c>
      <c r="M34" s="118">
        <v>398</v>
      </c>
      <c r="N34" s="120">
        <v>365</v>
      </c>
      <c r="O34" s="61"/>
      <c r="P34" s="123">
        <v>239</v>
      </c>
      <c r="Q34" s="59"/>
    </row>
    <row r="35" spans="2:17" ht="15" customHeight="1">
      <c r="B35" s="13" t="s">
        <v>12</v>
      </c>
      <c r="C35" s="116">
        <v>28</v>
      </c>
      <c r="D35" s="116">
        <v>38</v>
      </c>
      <c r="E35" s="116">
        <v>36</v>
      </c>
      <c r="F35" s="106">
        <f t="shared" si="4"/>
        <v>74</v>
      </c>
      <c r="G35" s="49" t="s">
        <v>4</v>
      </c>
      <c r="H35" s="71">
        <f>F35-'９月'!F35</f>
        <v>0</v>
      </c>
      <c r="I35" s="50" t="s">
        <v>5</v>
      </c>
      <c r="J35" s="35">
        <f t="shared" si="3"/>
      </c>
      <c r="L35" s="168"/>
      <c r="M35" s="163">
        <f>SUM(M34:N34)</f>
        <v>763</v>
      </c>
      <c r="N35" s="164"/>
      <c r="O35" s="32" t="s">
        <v>159</v>
      </c>
      <c r="P35" s="122">
        <v>239</v>
      </c>
      <c r="Q35" s="52" t="s">
        <v>161</v>
      </c>
    </row>
    <row r="36" spans="2:17" ht="15" customHeight="1">
      <c r="B36" s="13" t="s">
        <v>13</v>
      </c>
      <c r="C36" s="116">
        <v>9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F36-'９月'!F36</f>
        <v>1</v>
      </c>
      <c r="I36" s="50" t="s">
        <v>5</v>
      </c>
      <c r="J36" s="35" t="str">
        <f t="shared" si="3"/>
        <v>↑</v>
      </c>
      <c r="L36" s="167" t="s">
        <v>151</v>
      </c>
      <c r="M36" s="118">
        <v>836</v>
      </c>
      <c r="N36" s="120">
        <v>860</v>
      </c>
      <c r="O36" s="61"/>
      <c r="P36" s="123">
        <v>529</v>
      </c>
      <c r="Q36" s="59"/>
    </row>
    <row r="37" spans="2:17" ht="15" customHeight="1" thickBot="1">
      <c r="B37" s="14" t="s">
        <v>14</v>
      </c>
      <c r="C37" s="117">
        <v>9</v>
      </c>
      <c r="D37" s="117">
        <v>5</v>
      </c>
      <c r="E37" s="117">
        <v>1</v>
      </c>
      <c r="F37" s="108">
        <f t="shared" si="4"/>
        <v>6</v>
      </c>
      <c r="G37" s="60" t="s">
        <v>4</v>
      </c>
      <c r="H37" s="74">
        <f>F37-'９月'!F37</f>
        <v>6</v>
      </c>
      <c r="I37" s="53" t="s">
        <v>5</v>
      </c>
      <c r="J37" s="35" t="str">
        <f t="shared" si="3"/>
        <v>↑</v>
      </c>
      <c r="L37" s="168"/>
      <c r="M37" s="163">
        <f>SUM(M36:N36)</f>
        <v>1696</v>
      </c>
      <c r="N37" s="164"/>
      <c r="O37" s="32" t="s">
        <v>159</v>
      </c>
      <c r="P37" s="122">
        <v>515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27</v>
      </c>
      <c r="D38" s="109">
        <f>D32-D33+D34-D35+D36-D37</f>
        <v>35</v>
      </c>
      <c r="E38" s="109">
        <f>E32-E33+E34-E35+E36-E37</f>
        <v>21</v>
      </c>
      <c r="F38" s="110">
        <f t="shared" si="4"/>
        <v>56</v>
      </c>
      <c r="G38" s="64" t="s">
        <v>4</v>
      </c>
      <c r="H38" s="75">
        <f>F38-'９月'!F38</f>
        <v>36</v>
      </c>
      <c r="I38" s="63" t="s">
        <v>5</v>
      </c>
      <c r="J38" s="35" t="str">
        <f t="shared" si="3"/>
        <v>↑</v>
      </c>
      <c r="L38" s="167" t="s">
        <v>152</v>
      </c>
      <c r="M38" s="118">
        <v>145</v>
      </c>
      <c r="N38" s="120">
        <v>141</v>
      </c>
      <c r="O38" s="61"/>
      <c r="P38" s="123">
        <v>66</v>
      </c>
      <c r="Q38" s="59"/>
    </row>
    <row r="39" spans="2:17" ht="15" customHeight="1" thickBot="1">
      <c r="B39" s="10"/>
      <c r="C39" s="46"/>
      <c r="H39" s="66"/>
      <c r="L39" s="168"/>
      <c r="M39" s="163">
        <f>SUM(M38:N38)</f>
        <v>286</v>
      </c>
      <c r="N39" s="164"/>
      <c r="O39" s="32" t="s">
        <v>159</v>
      </c>
      <c r="P39" s="122">
        <v>66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7" t="s">
        <v>153</v>
      </c>
      <c r="M40" s="118">
        <v>196</v>
      </c>
      <c r="N40" s="120">
        <v>224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F41-'９月'!F41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68"/>
      <c r="M41" s="163">
        <f>SUM(M40:N40)</f>
        <v>420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F42-'９月'!F42</f>
        <v>-1</v>
      </c>
      <c r="I42" s="50" t="s">
        <v>5</v>
      </c>
      <c r="J42" s="35" t="str">
        <f t="shared" si="5"/>
        <v>↓</v>
      </c>
      <c r="L42" s="167" t="s">
        <v>154</v>
      </c>
      <c r="M42" s="118">
        <v>710</v>
      </c>
      <c r="N42" s="120">
        <v>707</v>
      </c>
      <c r="O42" s="61"/>
      <c r="P42" s="123">
        <v>455</v>
      </c>
      <c r="Q42" s="59"/>
    </row>
    <row r="43" spans="2:17" ht="15" customHeight="1">
      <c r="B43" s="13" t="s">
        <v>11</v>
      </c>
      <c r="C43" s="116">
        <v>35</v>
      </c>
      <c r="D43" s="116">
        <v>11</v>
      </c>
      <c r="E43" s="116">
        <v>27</v>
      </c>
      <c r="F43" s="106">
        <f t="shared" si="6"/>
        <v>38</v>
      </c>
      <c r="G43" s="49" t="s">
        <v>4</v>
      </c>
      <c r="H43" s="71">
        <f>F43-'９月'!F43</f>
        <v>-7</v>
      </c>
      <c r="I43" s="50" t="s">
        <v>5</v>
      </c>
      <c r="J43" s="35" t="str">
        <f t="shared" si="5"/>
        <v>↓</v>
      </c>
      <c r="L43" s="168"/>
      <c r="M43" s="163">
        <f>SUM(M42:N42)</f>
        <v>1417</v>
      </c>
      <c r="N43" s="164"/>
      <c r="O43" s="32" t="s">
        <v>163</v>
      </c>
      <c r="P43" s="122">
        <v>449</v>
      </c>
      <c r="Q43" s="52" t="s">
        <v>164</v>
      </c>
    </row>
    <row r="44" spans="2:17" ht="15" customHeight="1">
      <c r="B44" s="13" t="s">
        <v>12</v>
      </c>
      <c r="C44" s="116">
        <v>6</v>
      </c>
      <c r="D44" s="116">
        <v>8</v>
      </c>
      <c r="E44" s="116">
        <v>4</v>
      </c>
      <c r="F44" s="106">
        <f t="shared" si="6"/>
        <v>12</v>
      </c>
      <c r="G44" s="49" t="s">
        <v>4</v>
      </c>
      <c r="H44" s="71">
        <f>F44-'９月'!F44</f>
        <v>3</v>
      </c>
      <c r="I44" s="50" t="s">
        <v>5</v>
      </c>
      <c r="J44" s="35" t="str">
        <f t="shared" si="5"/>
        <v>↑</v>
      </c>
      <c r="L44" s="167" t="s">
        <v>155</v>
      </c>
      <c r="M44" s="118">
        <v>322</v>
      </c>
      <c r="N44" s="120">
        <v>324</v>
      </c>
      <c r="O44" s="61"/>
      <c r="P44" s="123">
        <v>200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F45-'９月'!F45</f>
        <v>0</v>
      </c>
      <c r="I45" s="50" t="s">
        <v>5</v>
      </c>
      <c r="J45" s="35">
        <f t="shared" si="5"/>
      </c>
      <c r="L45" s="168"/>
      <c r="M45" s="163">
        <f>SUM(M44:N44)</f>
        <v>646</v>
      </c>
      <c r="N45" s="164"/>
      <c r="O45" s="32" t="s">
        <v>159</v>
      </c>
      <c r="P45" s="122">
        <v>200</v>
      </c>
      <c r="Q45" s="52" t="s">
        <v>161</v>
      </c>
    </row>
    <row r="46" spans="2:17" ht="15" customHeight="1" thickBot="1">
      <c r="B46" s="14" t="s">
        <v>14</v>
      </c>
      <c r="C46" s="117">
        <v>13</v>
      </c>
      <c r="D46" s="117">
        <v>2</v>
      </c>
      <c r="E46" s="117">
        <v>13</v>
      </c>
      <c r="F46" s="108">
        <f t="shared" si="6"/>
        <v>15</v>
      </c>
      <c r="G46" s="60" t="s">
        <v>4</v>
      </c>
      <c r="H46" s="74">
        <f>F46-'９月'!F46</f>
        <v>-5</v>
      </c>
      <c r="I46" s="53" t="s">
        <v>5</v>
      </c>
      <c r="J46" s="35" t="str">
        <f t="shared" si="5"/>
        <v>↓</v>
      </c>
      <c r="L46" s="167" t="s">
        <v>156</v>
      </c>
      <c r="M46" s="118">
        <v>207</v>
      </c>
      <c r="N46" s="120">
        <v>219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16</v>
      </c>
      <c r="D47" s="109">
        <f>D41-D42+D43-D44+D45-D46</f>
        <v>1</v>
      </c>
      <c r="E47" s="109">
        <f>E41-E42+E43-E44+E45-E46</f>
        <v>10</v>
      </c>
      <c r="F47" s="110">
        <f t="shared" si="6"/>
        <v>11</v>
      </c>
      <c r="G47" s="64" t="s">
        <v>4</v>
      </c>
      <c r="H47" s="75">
        <f>F47-'９月'!F47</f>
        <v>-5</v>
      </c>
      <c r="I47" s="63" t="s">
        <v>5</v>
      </c>
      <c r="J47" s="35" t="str">
        <f t="shared" si="5"/>
        <v>↓</v>
      </c>
      <c r="L47" s="168"/>
      <c r="M47" s="163">
        <f>SUM(M46:N46)</f>
        <v>426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7" t="s">
        <v>157</v>
      </c>
      <c r="M48" s="118">
        <v>116</v>
      </c>
      <c r="N48" s="120">
        <v>110</v>
      </c>
      <c r="O48" s="61"/>
      <c r="P48" s="123">
        <v>54</v>
      </c>
      <c r="Q48" s="59"/>
    </row>
    <row r="49" spans="12:17" ht="15" customHeight="1">
      <c r="L49" s="168"/>
      <c r="M49" s="163">
        <f>SUM(M48:N48)</f>
        <v>226</v>
      </c>
      <c r="N49" s="164"/>
      <c r="O49" s="32" t="s">
        <v>159</v>
      </c>
      <c r="P49" s="122">
        <v>54</v>
      </c>
      <c r="Q49" s="52" t="s">
        <v>161</v>
      </c>
    </row>
    <row r="50" spans="12:17" ht="15" customHeight="1">
      <c r="L50" s="167" t="s">
        <v>162</v>
      </c>
      <c r="M50" s="118">
        <v>276</v>
      </c>
      <c r="N50" s="120">
        <v>269</v>
      </c>
      <c r="O50" s="61"/>
      <c r="P50" s="123">
        <v>169</v>
      </c>
      <c r="Q50" s="59"/>
    </row>
    <row r="51" spans="12:17" ht="15" customHeight="1">
      <c r="L51" s="168"/>
      <c r="M51" s="163">
        <f>SUM(M50:N50)</f>
        <v>545</v>
      </c>
      <c r="N51" s="164"/>
      <c r="O51" s="32" t="s">
        <v>159</v>
      </c>
      <c r="P51" s="122">
        <v>169</v>
      </c>
      <c r="Q51" s="52" t="s">
        <v>161</v>
      </c>
    </row>
    <row r="52" spans="12:17" ht="15" customHeight="1">
      <c r="L52" s="167" t="s">
        <v>158</v>
      </c>
      <c r="M52" s="111">
        <f>SUM(M6+M8+M10+M12+M14+M16+M18+M20+M22+M24+M26+M28+M30+M32+M34+M36+M38+M40+M42+M44+M46+M48+M50)</f>
        <v>17311</v>
      </c>
      <c r="N52" s="112">
        <f>SUM(N6+N8+N10+N12+N14+N16+N18+N20+N22+N24+N26+N28+N30+N32+N34+N36+N38+N40+N42+N44+N46+N48+N50)</f>
        <v>17144</v>
      </c>
      <c r="O52" s="61"/>
      <c r="P52" s="113">
        <f>SUM(P6+P8+P10+P12+P14+P16+P18+P20+P22+P24+P26+P28+P30+P32+P34+P36+P38+P40+P42+P44+P46+P48+P50)</f>
        <v>11056</v>
      </c>
      <c r="Q52" s="59"/>
    </row>
    <row r="53" spans="12:17" ht="15" customHeight="1" thickBot="1">
      <c r="L53" s="169"/>
      <c r="M53" s="165">
        <f>SUM(M52:N52)</f>
        <v>34455</v>
      </c>
      <c r="N53" s="166"/>
      <c r="O53" s="65" t="s">
        <v>167</v>
      </c>
      <c r="P53" s="114">
        <f>SUM(P7+P9+P11+P13+P15+P17+P19+P21+P23+P25+P27+P29+P31+P33+P35+P37+P39+P41+P43+P45+P47+P49+P51)</f>
        <v>10750</v>
      </c>
      <c r="Q53" s="43" t="s">
        <v>168</v>
      </c>
    </row>
  </sheetData>
  <mergeCells count="61"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Tsuzuki_Mikihiro</cp:lastModifiedBy>
  <cp:lastPrinted>2002-04-25T03:30:08Z</cp:lastPrinted>
  <dcterms:created xsi:type="dcterms:W3CDTF">1998-05-19T00:01:10Z</dcterms:created>
  <dcterms:modified xsi:type="dcterms:W3CDTF">2007-03-26T07:52:24Z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