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360" windowHeight="8295" tabRatio="655" activeTab="0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19.4.1)" sheetId="15" r:id="rId15"/>
    <sheet name="ピラミッド(H19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'ピラミッド(H19.10.1) '!$A$1:$M$118</definedName>
    <definedName name="_xlnm.Print_Area" localSheetId="14">'ピラミッド(H19.4.1)'!$A$1:$M$118</definedName>
    <definedName name="_xlnm.Print_Area" localSheetId="1">'前年度末'!$A$1:$Q$54</definedName>
    <definedName name="女" localSheetId="15">'ピラミッド(H19.10.1) '!$S$12:$T$51</definedName>
    <definedName name="女">'ピラミッド(H19.4.1)'!$S$12:$T$51</definedName>
    <definedName name="女人数" localSheetId="15">'ピラミッド(H19.10.1) '!$H$12:$H$116</definedName>
    <definedName name="女人数">'ピラミッド(H19.4.1)'!$H$12:$H$116</definedName>
    <definedName name="男" localSheetId="15">'ピラミッド(H19.10.1) '!$P$12:$Q$51</definedName>
    <definedName name="男">'ピラミッド(H19.4.1)'!$P$12:$Q$51</definedName>
    <definedName name="男人数" localSheetId="15">'ピラミッド(H19.10.1) '!$F$12:$F$116</definedName>
    <definedName name="男人数">'ピラミッド(H19.4.1)'!$F$12:$F$116</definedName>
    <definedName name="年齢" localSheetId="15">'ピラミッド(H19.10.1) '!$G$12:$G$116</definedName>
    <definedName name="年齢">'ピラミッド(H19.4.1)'!$G$12:$G$116</definedName>
  </definedNames>
  <calcPr fullCalcOnLoad="1"/>
</workbook>
</file>

<file path=xl/sharedStrings.xml><?xml version="1.0" encoding="utf-8"?>
<sst xmlns="http://schemas.openxmlformats.org/spreadsheetml/2006/main" count="3321" uniqueCount="286">
  <si>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</si>
  <si>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</si>
  <si>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</si>
  <si>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</si>
  <si>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</si>
  <si>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</si>
  <si>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</si>
  <si>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</si>
  <si>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</si>
  <si>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</si>
  <si>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</si>
  <si>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</si>
  <si>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</si>
  <si>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</si>
  <si>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</si>
  <si>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</si>
  <si>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</si>
  <si>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</si>
  <si>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</si>
  <si>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</si>
  <si>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</si>
  <si>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</si>
  <si>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</si>
  <si>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</si>
  <si>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</si>
  <si>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</si>
  <si>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</si>
  <si>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</si>
  <si>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</si>
  <si>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</si>
  <si>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</si>
  <si>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</si>
  <si>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</si>
  <si>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</si>
  <si>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</si>
  <si>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</si>
  <si>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</si>
  <si>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</si>
  <si>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</si>
  <si>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</si>
  <si>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</si>
  <si>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</si>
  <si>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</si>
  <si>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</si>
  <si>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</si>
  <si>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</si>
  <si>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</si>
  <si>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</si>
  <si>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</si>
  <si>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</si>
  <si>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</si>
  <si>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</si>
  <si>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</si>
  <si>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</si>
  <si>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</si>
  <si>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</si>
  <si>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</si>
  <si>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</si>
  <si>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</si>
  <si>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</si>
  <si>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</si>
  <si>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</si>
  <si>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</si>
  <si>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</si>
  <si>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</si>
  <si>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</si>
  <si>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</si>
  <si>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</si>
  <si>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</si>
  <si>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</si>
  <si>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</si>
  <si>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</si>
  <si>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</si>
  <si>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</si>
  <si>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</si>
  <si>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</si>
  <si>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</si>
  <si>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</si>
  <si>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</si>
  <si>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</si>
  <si>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</si>
  <si>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</si>
  <si>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</si>
  <si>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</si>
  <si>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</si>
  <si>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</si>
  <si>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</si>
  <si>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</si>
  <si>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</si>
  <si>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</si>
  <si>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</si>
  <si>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</si>
  <si>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</si>
  <si>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</si>
  <si>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</si>
  <si>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</si>
  <si>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</si>
  <si>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</si>
  <si>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</si>
  <si>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</si>
  <si>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</si>
  <si>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</si>
  <si>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</si>
  <si>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</si>
  <si>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</si>
  <si>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</si>
  <si>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</si>
  <si>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</si>
  <si>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</si>
  <si>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</si>
  <si>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</si>
  <si>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</si>
  <si>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</si>
  <si>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</si>
  <si>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</si>
  <si>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</si>
  <si>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</si>
  <si>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</si>
  <si>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</si>
  <si>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</si>
  <si>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</si>
  <si>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</si>
  <si>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</si>
  <si>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</si>
  <si>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</si>
  <si>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</si>
  <si>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</si>
  <si>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</si>
  <si>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</si>
  <si>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</si>
  <si>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</si>
  <si>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</si>
  <si>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</si>
  <si>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</si>
  <si>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</si>
  <si>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</si>
  <si>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</si>
  <si>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</si>
  <si>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</si>
  <si>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</si>
  <si>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</si>
  <si>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</si>
  <si>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</si>
  <si>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</si>
  <si>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</si>
  <si>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</si>
  <si>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</si>
  <si>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</si>
  <si>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</si>
  <si>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</si>
  <si>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</si>
  <si>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</si>
  <si>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</si>
  <si>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</si>
  <si>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</si>
  <si>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</si>
  <si>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</si>
  <si>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</si>
  <si>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</si>
  <si>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</si>
  <si>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</si>
  <si>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</si>
  <si>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</si>
  <si>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</si>
  <si>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</si>
  <si>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</si>
  <si>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</si>
  <si>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</si>
  <si>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</si>
  <si>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</si>
  <si>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</si>
  <si>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</si>
  <si>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</si>
  <si>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</si>
  <si>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</si>
  <si>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</si>
  <si>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</si>
  <si>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</si>
  <si>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</si>
  <si>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</si>
  <si>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</si>
  <si>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</si>
  <si>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</si>
  <si>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</si>
  <si>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</si>
  <si>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</si>
  <si>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</si>
  <si>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</si>
  <si>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</si>
  <si>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</si>
  <si>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</si>
  <si>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</si>
  <si>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大字別人口集計表</t>
  </si>
  <si>
    <t>菱池</t>
  </si>
  <si>
    <t>北鷲田</t>
  </si>
  <si>
    <t>深溝</t>
  </si>
  <si>
    <t>上六栗</t>
  </si>
  <si>
    <t>住民基本台帳</t>
  </si>
  <si>
    <t>外国人</t>
  </si>
  <si>
    <t>町内全体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</si>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</sst>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16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8" fontId="8" fillId="0" borderId="14" xfId="17" applyFont="1" applyBorder="1" applyAlignment="1">
      <alignment horizontal="right" vertical="center"/>
    </xf>
    <xf numFmtId="10" fontId="8" fillId="0" borderId="15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right" vertical="center"/>
    </xf>
    <xf numFmtId="38" fontId="8" fillId="0" borderId="16" xfId="17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8" fontId="8" fillId="0" borderId="18" xfId="17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0" xfId="16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17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43" xfId="17" applyBorder="1" applyAlignment="1">
      <alignment horizontal="right" vertical="center"/>
    </xf>
    <xf numFmtId="38" fontId="0" fillId="0" borderId="44" xfId="17" applyBorder="1" applyAlignment="1">
      <alignment horizontal="right" vertical="center"/>
    </xf>
    <xf numFmtId="38" fontId="0" fillId="0" borderId="44" xfId="17" applyBorder="1" applyAlignment="1">
      <alignment vertical="center"/>
    </xf>
    <xf numFmtId="38" fontId="0" fillId="0" borderId="32" xfId="17" applyBorder="1" applyAlignment="1">
      <alignment horizontal="right" vertical="center"/>
    </xf>
    <xf numFmtId="38" fontId="0" fillId="0" borderId="45" xfId="17" applyBorder="1" applyAlignment="1">
      <alignment horizontal="right" vertical="center"/>
    </xf>
    <xf numFmtId="38" fontId="0" fillId="0" borderId="46" xfId="17" applyBorder="1" applyAlignment="1">
      <alignment vertical="center"/>
    </xf>
    <xf numFmtId="38" fontId="0" fillId="0" borderId="39" xfId="17" applyBorder="1" applyAlignment="1">
      <alignment vertical="center"/>
    </xf>
    <xf numFmtId="38" fontId="0" fillId="0" borderId="45" xfId="17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7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8" fontId="0" fillId="0" borderId="43" xfId="17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Border="1" applyAlignment="1">
      <alignment horizontal="center" vertical="center"/>
    </xf>
    <xf numFmtId="38" fontId="0" fillId="0" borderId="32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38" fontId="0" fillId="0" borderId="43" xfId="17" applyBorder="1" applyAlignment="1">
      <alignment horizontal="center" vertical="center"/>
    </xf>
    <xf numFmtId="38" fontId="0" fillId="0" borderId="46" xfId="17" applyBorder="1" applyAlignment="1">
      <alignment horizontal="center" vertical="center"/>
    </xf>
    <xf numFmtId="38" fontId="0" fillId="0" borderId="39" xfId="17" applyBorder="1" applyAlignment="1">
      <alignment horizontal="center" vertical="center"/>
    </xf>
    <xf numFmtId="0" fontId="5" fillId="0" borderId="0" xfId="16" applyFont="1" applyAlignment="1">
      <alignment vertical="center"/>
    </xf>
    <xf numFmtId="0" fontId="12" fillId="0" borderId="0" xfId="16" applyFont="1" applyAlignment="1">
      <alignment horizontal="center" vertical="center"/>
    </xf>
    <xf numFmtId="0" fontId="13" fillId="0" borderId="0" xfId="16" applyFont="1" applyAlignment="1">
      <alignment horizontal="center" vertical="center"/>
    </xf>
    <xf numFmtId="0" fontId="0" fillId="0" borderId="32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181" fontId="0" fillId="0" borderId="0" xfId="17" applyNumberFormat="1" applyAlignment="1">
      <alignment vertical="center"/>
    </xf>
    <xf numFmtId="181" fontId="0" fillId="0" borderId="21" xfId="0" applyNumberFormat="1" applyBorder="1" applyAlignment="1">
      <alignment vertical="center"/>
    </xf>
    <xf numFmtId="181" fontId="0" fillId="0" borderId="0" xfId="17" applyNumberFormat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49" xfId="0" applyNumberFormat="1" applyBorder="1" applyAlignment="1">
      <alignment horizontal="right" vertical="center"/>
    </xf>
    <xf numFmtId="3" fontId="0" fillId="0" borderId="49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9" fillId="0" borderId="50" xfId="0" applyNumberFormat="1" applyFont="1" applyBorder="1" applyAlignment="1" quotePrefix="1">
      <alignment horizontal="center" vertical="center"/>
    </xf>
    <xf numFmtId="3" fontId="7" fillId="0" borderId="50" xfId="0" applyNumberFormat="1" applyFont="1" applyBorder="1" applyAlignment="1" quotePrefix="1">
      <alignment horizontal="center" vertical="center"/>
    </xf>
    <xf numFmtId="3" fontId="0" fillId="0" borderId="51" xfId="0" applyNumberFormat="1" applyBorder="1" applyAlignment="1" quotePrefix="1">
      <alignment horizontal="center" vertical="center"/>
    </xf>
    <xf numFmtId="3" fontId="0" fillId="0" borderId="21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2" borderId="16" xfId="0" applyNumberFormat="1" applyFill="1" applyBorder="1" applyAlignment="1" applyProtection="1">
      <alignment horizontal="right" vertical="center"/>
      <protection locked="0"/>
    </xf>
    <xf numFmtId="3" fontId="0" fillId="2" borderId="49" xfId="0" applyNumberForma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Border="1" applyAlignment="1" applyProtection="1" quotePrefix="1">
      <alignment horizontal="center" vertical="center"/>
      <protection locked="0"/>
    </xf>
    <xf numFmtId="3" fontId="7" fillId="0" borderId="52" xfId="0" applyNumberFormat="1" applyFont="1" applyBorder="1" applyAlignment="1" applyProtection="1" quotePrefix="1">
      <alignment horizontal="center" vertical="center"/>
      <protection locked="0"/>
    </xf>
    <xf numFmtId="3" fontId="7" fillId="0" borderId="50" xfId="0" applyNumberFormat="1" applyFon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 quotePrefix="1">
      <alignment horizontal="center" vertical="center"/>
      <protection locked="0"/>
    </xf>
    <xf numFmtId="3" fontId="0" fillId="0" borderId="51" xfId="0" applyNumberFormat="1" applyBorder="1" applyAlignment="1" applyProtection="1" quotePrefix="1">
      <alignment horizontal="center" vertical="center"/>
      <protection locked="0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1" xfId="0" applyNumberFormat="1" applyBorder="1" applyAlignment="1">
      <alignment vertical="center"/>
    </xf>
    <xf numFmtId="182" fontId="8" fillId="0" borderId="62" xfId="0" applyNumberFormat="1" applyFont="1" applyBorder="1" applyAlignment="1">
      <alignment horizontal="center" vertical="center"/>
    </xf>
    <xf numFmtId="38" fontId="8" fillId="0" borderId="16" xfId="17" applyFont="1" applyFill="1" applyBorder="1" applyAlignment="1">
      <alignment horizontal="right"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applyProtection="1" quotePrefix="1">
      <alignment horizontal="center" vertical="center"/>
      <protection locked="0"/>
    </xf>
    <xf numFmtId="3" fontId="0" fillId="0" borderId="37" xfId="0" applyNumberFormat="1" applyBorder="1" applyAlignment="1" quotePrefix="1">
      <alignment horizontal="center" vertical="center"/>
    </xf>
    <xf numFmtId="3" fontId="0" fillId="0" borderId="27" xfId="0" applyNumberFormat="1" applyBorder="1" applyAlignment="1" quotePrefix="1">
      <alignment horizontal="center" vertical="center"/>
    </xf>
    <xf numFmtId="3" fontId="9" fillId="0" borderId="50" xfId="0" applyNumberFormat="1" applyFon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10" fillId="3" borderId="2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3" fontId="2" fillId="0" borderId="28" xfId="17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3" fontId="2" fillId="0" borderId="35" xfId="17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3" fontId="0" fillId="0" borderId="30" xfId="17" applyNumberFormat="1" applyBorder="1" applyAlignment="1" applyProtection="1">
      <alignment vertical="center"/>
      <protection locked="0"/>
    </xf>
    <xf numFmtId="3" fontId="2" fillId="0" borderId="35" xfId="17" applyNumberFormat="1" applyFont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3" fontId="0" fillId="0" borderId="30" xfId="17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69" xfId="0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tabSelected="1" workbookViewId="0" topLeftCell="A1">
      <selection activeCell="B3" sqref="B3:H3"/>
    </sheetView>
  </sheetViews>
  <sheetFormatPr defaultColWidth="8.79687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3">
        <v>19</v>
      </c>
      <c r="C3" s="164"/>
      <c r="D3" s="164"/>
      <c r="E3" s="164"/>
      <c r="F3" s="164"/>
      <c r="G3" s="164"/>
      <c r="H3" s="165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181</v>
      </c>
      <c r="F5" s="34"/>
      <c r="G5" s="34"/>
      <c r="H5" s="41"/>
    </row>
    <row r="6" spans="2:8" ht="19.5" customHeight="1">
      <c r="B6" s="39"/>
      <c r="C6" s="34"/>
      <c r="D6" s="44" t="s">
        <v>169</v>
      </c>
      <c r="E6" s="40"/>
      <c r="F6" s="44" t="s">
        <v>178</v>
      </c>
      <c r="G6" s="34"/>
      <c r="H6" s="41"/>
    </row>
    <row r="7" spans="2:8" ht="19.5" customHeight="1">
      <c r="B7" s="39"/>
      <c r="C7" s="34"/>
      <c r="D7" s="44" t="s">
        <v>170</v>
      </c>
      <c r="E7" s="40"/>
      <c r="F7" s="44" t="s">
        <v>179</v>
      </c>
      <c r="G7" s="34"/>
      <c r="H7" s="41"/>
    </row>
    <row r="8" spans="2:8" ht="19.5" customHeight="1">
      <c r="B8" s="39"/>
      <c r="C8" s="34"/>
      <c r="D8" s="44" t="s">
        <v>171</v>
      </c>
      <c r="E8" s="40"/>
      <c r="F8" s="44" t="s">
        <v>180</v>
      </c>
      <c r="G8" s="34"/>
      <c r="H8" s="41"/>
    </row>
    <row r="9" spans="2:8" ht="19.5" customHeight="1">
      <c r="B9" s="39"/>
      <c r="C9" s="34"/>
      <c r="D9" s="44" t="s">
        <v>172</v>
      </c>
      <c r="E9" s="40"/>
      <c r="F9" s="44" t="s">
        <v>175</v>
      </c>
      <c r="G9" s="34"/>
      <c r="H9" s="41"/>
    </row>
    <row r="10" spans="2:8" ht="19.5" customHeight="1">
      <c r="B10" s="39"/>
      <c r="C10" s="34"/>
      <c r="D10" s="44" t="s">
        <v>173</v>
      </c>
      <c r="E10" s="40"/>
      <c r="F10" s="44" t="s">
        <v>176</v>
      </c>
      <c r="G10" s="34"/>
      <c r="H10" s="41"/>
    </row>
    <row r="11" spans="2:8" ht="19.5" customHeight="1">
      <c r="B11" s="39"/>
      <c r="C11" s="34"/>
      <c r="D11" s="44" t="s">
        <v>174</v>
      </c>
      <c r="E11" s="40"/>
      <c r="F11" s="44" t="s">
        <v>177</v>
      </c>
      <c r="G11" s="34"/>
      <c r="H11" s="41"/>
    </row>
    <row r="12" spans="2:8" ht="19.5" customHeight="1">
      <c r="B12" s="39"/>
      <c r="C12" s="40"/>
      <c r="E12" s="44" t="s">
        <v>182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">
      <selection activeCell="A6" sqref="A6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平成１９年１１月１日の人口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36684</v>
      </c>
      <c r="E3" s="167"/>
      <c r="F3" s="168"/>
      <c r="G3" s="47" t="s">
        <v>4</v>
      </c>
      <c r="H3" s="69">
        <f>D3-'１０月'!D3</f>
        <v>49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18464</v>
      </c>
      <c r="E4" s="170"/>
      <c r="F4" s="171"/>
      <c r="G4" s="49" t="s">
        <v>4</v>
      </c>
      <c r="H4" s="70">
        <f>D4-'１０月'!D4</f>
        <v>20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199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18220</v>
      </c>
      <c r="E5" s="170"/>
      <c r="F5" s="171"/>
      <c r="G5" s="51" t="s">
        <v>4</v>
      </c>
      <c r="H5" s="72">
        <f>D5-'１０月'!D5</f>
        <v>29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12517</v>
      </c>
      <c r="E6" s="173"/>
      <c r="F6" s="174"/>
      <c r="G6" s="55" t="s">
        <v>4</v>
      </c>
      <c r="H6" s="73">
        <f>D6-'１０月'!D6</f>
        <v>26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118</v>
      </c>
      <c r="N6" s="119">
        <v>140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258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118</v>
      </c>
      <c r="U7" s="119">
        <v>140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140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168</v>
      </c>
      <c r="N8" s="120">
        <v>187</v>
      </c>
      <c r="O8" s="61"/>
      <c r="P8" s="123">
        <v>101</v>
      </c>
      <c r="Q8" s="59"/>
      <c r="S8" s="194"/>
      <c r="T8" s="175">
        <f>SUM(T7:U7)</f>
        <v>258</v>
      </c>
      <c r="U8" s="176"/>
      <c r="V8" s="122"/>
      <c r="W8" s="175">
        <f>SUM(W7:X7)</f>
        <v>0</v>
      </c>
      <c r="X8" s="176"/>
      <c r="Y8" s="122"/>
      <c r="Z8" s="175">
        <f>SUM(Z7:AA7)</f>
        <v>258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35737</v>
      </c>
      <c r="E9" s="167"/>
      <c r="F9" s="168"/>
      <c r="G9" s="47" t="s">
        <v>4</v>
      </c>
      <c r="H9" s="69">
        <f>D9-'１０月'!D9</f>
        <v>52</v>
      </c>
      <c r="I9" s="48" t="s">
        <v>5</v>
      </c>
      <c r="J9" s="35" t="str">
        <f>IF(H9=0,"",IF(H9&gt;0,"↑","↓"))</f>
        <v>↑</v>
      </c>
      <c r="L9" s="180"/>
      <c r="M9" s="175">
        <f>SUM(M8:N8)</f>
        <v>355</v>
      </c>
      <c r="N9" s="176"/>
      <c r="O9" s="32" t="s">
        <v>159</v>
      </c>
      <c r="P9" s="122">
        <v>101</v>
      </c>
      <c r="Q9" s="52" t="s">
        <v>161</v>
      </c>
      <c r="S9" s="193" t="s">
        <v>137</v>
      </c>
      <c r="T9" s="118">
        <v>168</v>
      </c>
      <c r="U9" s="120">
        <v>187</v>
      </c>
      <c r="V9" s="123">
        <v>101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187</v>
      </c>
      <c r="AB9" s="156">
        <f>V9+Y9</f>
        <v>101</v>
      </c>
    </row>
    <row r="10" spans="2:28" ht="15" customHeight="1">
      <c r="B10" s="125" t="s">
        <v>1</v>
      </c>
      <c r="C10" s="126"/>
      <c r="D10" s="186">
        <f>'１０月'!D10+'１１月'!D38</f>
        <v>17997</v>
      </c>
      <c r="E10" s="170"/>
      <c r="F10" s="171"/>
      <c r="G10" s="49" t="s">
        <v>4</v>
      </c>
      <c r="H10" s="70">
        <f>D10-'１０月'!D10</f>
        <v>24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1335</v>
      </c>
      <c r="N10" s="120">
        <v>1328</v>
      </c>
      <c r="O10" s="61"/>
      <c r="P10" s="123">
        <v>946</v>
      </c>
      <c r="Q10" s="59"/>
      <c r="S10" s="194"/>
      <c r="T10" s="175">
        <f>SUM(T9:U9)</f>
        <v>355</v>
      </c>
      <c r="U10" s="176"/>
      <c r="V10" s="122"/>
      <c r="W10" s="175">
        <f>SUM(W9:X9)</f>
        <v>0</v>
      </c>
      <c r="X10" s="176"/>
      <c r="Y10" s="122"/>
      <c r="Z10" s="175">
        <f>SUM(Z9:AA9)</f>
        <v>355</v>
      </c>
      <c r="AA10" s="176"/>
      <c r="AB10" s="155"/>
    </row>
    <row r="11" spans="2:28" ht="15" customHeight="1">
      <c r="B11" s="125" t="s">
        <v>2</v>
      </c>
      <c r="C11" s="126"/>
      <c r="D11" s="186">
        <f>'１０月'!D11+'１１月'!E38</f>
        <v>17740</v>
      </c>
      <c r="E11" s="170"/>
      <c r="F11" s="171"/>
      <c r="G11" s="49" t="s">
        <v>4</v>
      </c>
      <c r="H11" s="72">
        <f>D11-'１０月'!D11</f>
        <v>28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2663</v>
      </c>
      <c r="N11" s="176"/>
      <c r="O11" s="32" t="s">
        <v>159</v>
      </c>
      <c r="P11" s="122">
        <v>781</v>
      </c>
      <c r="Q11" s="52" t="s">
        <v>161</v>
      </c>
      <c r="S11" s="193" t="s">
        <v>138</v>
      </c>
      <c r="T11" s="118">
        <v>1335</v>
      </c>
      <c r="U11" s="120">
        <v>1325</v>
      </c>
      <c r="V11" s="123">
        <v>943</v>
      </c>
      <c r="W11" s="118">
        <v>0</v>
      </c>
      <c r="X11" s="120">
        <v>3</v>
      </c>
      <c r="Y11" s="123">
        <v>3</v>
      </c>
      <c r="Z11" s="118">
        <f>T11+W11</f>
        <v>1335</v>
      </c>
      <c r="AA11" s="120">
        <f>U11+X11</f>
        <v>1328</v>
      </c>
      <c r="AB11" s="156">
        <f>V11+Y11</f>
        <v>946</v>
      </c>
    </row>
    <row r="12" spans="2:28" ht="15" customHeight="1" thickBot="1">
      <c r="B12" s="127" t="s">
        <v>3</v>
      </c>
      <c r="C12" s="128"/>
      <c r="D12" s="172">
        <f>'１０月'!D12+'１１月'!C38</f>
        <v>11843</v>
      </c>
      <c r="E12" s="173"/>
      <c r="F12" s="174"/>
      <c r="G12" s="55" t="s">
        <v>4</v>
      </c>
      <c r="H12" s="73">
        <f>D12-'１０月'!D12</f>
        <v>19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2282</v>
      </c>
      <c r="N12" s="120">
        <v>2234</v>
      </c>
      <c r="O12" s="61"/>
      <c r="P12" s="123">
        <v>1513</v>
      </c>
      <c r="Q12" s="59"/>
      <c r="S12" s="194"/>
      <c r="T12" s="175">
        <f>SUM(T11:U11)</f>
        <v>2660</v>
      </c>
      <c r="U12" s="176"/>
      <c r="V12" s="122"/>
      <c r="W12" s="175">
        <f>SUM(W11:X11)</f>
        <v>3</v>
      </c>
      <c r="X12" s="176"/>
      <c r="Y12" s="122"/>
      <c r="Z12" s="175">
        <f>SUM(Z11:AA11)</f>
        <v>2663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4516</v>
      </c>
      <c r="N13" s="176"/>
      <c r="O13" s="32" t="s">
        <v>159</v>
      </c>
      <c r="P13" s="122">
        <v>1513</v>
      </c>
      <c r="Q13" s="52" t="s">
        <v>161</v>
      </c>
      <c r="S13" s="193" t="s">
        <v>139</v>
      </c>
      <c r="T13" s="118">
        <v>2256</v>
      </c>
      <c r="U13" s="120">
        <v>2150</v>
      </c>
      <c r="V13" s="123">
        <v>1410</v>
      </c>
      <c r="W13" s="118">
        <v>35</v>
      </c>
      <c r="X13" s="120">
        <v>53</v>
      </c>
      <c r="Y13" s="123">
        <v>63</v>
      </c>
      <c r="Z13" s="118">
        <f>T13+W13</f>
        <v>2291</v>
      </c>
      <c r="AA13" s="120">
        <f>U13+X13</f>
        <v>2203</v>
      </c>
      <c r="AB13" s="156">
        <f>V13+Y13</f>
        <v>1473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535</v>
      </c>
      <c r="N14" s="120">
        <v>509</v>
      </c>
      <c r="O14" s="61"/>
      <c r="P14" s="123">
        <v>341</v>
      </c>
      <c r="Q14" s="59"/>
      <c r="S14" s="194"/>
      <c r="T14" s="175">
        <f>SUM(T13:U13)</f>
        <v>4406</v>
      </c>
      <c r="U14" s="176"/>
      <c r="V14" s="122"/>
      <c r="W14" s="175">
        <f>SUM(W13:X13)</f>
        <v>88</v>
      </c>
      <c r="X14" s="176"/>
      <c r="Y14" s="122"/>
      <c r="Z14" s="175">
        <f>SUM(Z13:AA13)</f>
        <v>4494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947</v>
      </c>
      <c r="E15" s="167"/>
      <c r="F15" s="168"/>
      <c r="G15" s="47" t="s">
        <v>4</v>
      </c>
      <c r="H15" s="69">
        <f>D15-'１０月'!D15</f>
        <v>-3</v>
      </c>
      <c r="I15" s="48" t="s">
        <v>5</v>
      </c>
      <c r="J15" s="35" t="str">
        <f>IF(H15=0,"",IF(H15&gt;0,"↑","↓"))</f>
        <v>↓</v>
      </c>
      <c r="L15" s="180"/>
      <c r="M15" s="175">
        <f>SUM(M14:N14)</f>
        <v>1044</v>
      </c>
      <c r="N15" s="176"/>
      <c r="O15" s="32" t="s">
        <v>159</v>
      </c>
      <c r="P15" s="122">
        <v>341</v>
      </c>
      <c r="Q15" s="52" t="s">
        <v>161</v>
      </c>
      <c r="S15" s="193" t="s">
        <v>140</v>
      </c>
      <c r="T15" s="118">
        <v>522</v>
      </c>
      <c r="U15" s="120">
        <v>502</v>
      </c>
      <c r="V15" s="123">
        <v>331</v>
      </c>
      <c r="W15" s="118">
        <v>3</v>
      </c>
      <c r="X15" s="120">
        <v>2</v>
      </c>
      <c r="Y15" s="123">
        <v>5</v>
      </c>
      <c r="Z15" s="118">
        <f>T15+W15</f>
        <v>525</v>
      </c>
      <c r="AA15" s="120">
        <f>U15+X15</f>
        <v>504</v>
      </c>
      <c r="AB15" s="156">
        <f>V15+Y15</f>
        <v>336</v>
      </c>
    </row>
    <row r="16" spans="2:28" ht="15" customHeight="1">
      <c r="B16" s="125" t="s">
        <v>1</v>
      </c>
      <c r="C16" s="126"/>
      <c r="D16" s="186">
        <f>'１０月'!D16+'１１月'!D47</f>
        <v>467</v>
      </c>
      <c r="E16" s="170"/>
      <c r="F16" s="171"/>
      <c r="G16" s="49" t="s">
        <v>4</v>
      </c>
      <c r="H16" s="70">
        <f>D16-'１０月'!D16</f>
        <v>-4</v>
      </c>
      <c r="I16" s="50" t="s">
        <v>5</v>
      </c>
      <c r="J16" s="35" t="str">
        <f>IF(H16=0,"",IF(H16&gt;0,"↑","↓"))</f>
        <v>↓</v>
      </c>
      <c r="L16" s="179" t="s">
        <v>141</v>
      </c>
      <c r="M16" s="118">
        <v>1502</v>
      </c>
      <c r="N16" s="120">
        <v>1512</v>
      </c>
      <c r="O16" s="61"/>
      <c r="P16" s="123">
        <v>1059</v>
      </c>
      <c r="Q16" s="59"/>
      <c r="S16" s="194"/>
      <c r="T16" s="175">
        <f>SUM(T15:U15)</f>
        <v>1024</v>
      </c>
      <c r="U16" s="176"/>
      <c r="V16" s="122"/>
      <c r="W16" s="175">
        <f>SUM(W15:X15)</f>
        <v>5</v>
      </c>
      <c r="X16" s="176"/>
      <c r="Y16" s="122"/>
      <c r="Z16" s="175">
        <f>SUM(Z15:AA15)</f>
        <v>1029</v>
      </c>
      <c r="AA16" s="176"/>
      <c r="AB16" s="155"/>
    </row>
    <row r="17" spans="2:28" ht="15" customHeight="1">
      <c r="B17" s="125" t="s">
        <v>2</v>
      </c>
      <c r="C17" s="126"/>
      <c r="D17" s="186">
        <f>'１０月'!D17+'１１月'!E47</f>
        <v>480</v>
      </c>
      <c r="E17" s="170"/>
      <c r="F17" s="171"/>
      <c r="G17" s="49" t="s">
        <v>4</v>
      </c>
      <c r="H17" s="72">
        <f>D17-'１０月'!D17</f>
        <v>1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3014</v>
      </c>
      <c r="N17" s="176"/>
      <c r="O17" s="32" t="s">
        <v>159</v>
      </c>
      <c r="P17" s="122">
        <v>993</v>
      </c>
      <c r="Q17" s="52" t="s">
        <v>161</v>
      </c>
      <c r="S17" s="193" t="s">
        <v>193</v>
      </c>
      <c r="T17" s="118">
        <v>4539</v>
      </c>
      <c r="U17" s="120">
        <v>4486</v>
      </c>
      <c r="V17" s="123">
        <v>3055</v>
      </c>
      <c r="W17" s="118">
        <v>140</v>
      </c>
      <c r="X17" s="120">
        <v>155</v>
      </c>
      <c r="Y17" s="123">
        <v>221</v>
      </c>
      <c r="Z17" s="118">
        <f>T17+W17</f>
        <v>4679</v>
      </c>
      <c r="AA17" s="120">
        <f>U17+X17</f>
        <v>4641</v>
      </c>
      <c r="AB17" s="156">
        <f>V17+Y17</f>
        <v>3276</v>
      </c>
    </row>
    <row r="18" spans="2:28" ht="15" customHeight="1" thickBot="1">
      <c r="B18" s="127" t="s">
        <v>3</v>
      </c>
      <c r="C18" s="128"/>
      <c r="D18" s="172">
        <f>'１０月'!D18+'１１月'!C47</f>
        <v>674</v>
      </c>
      <c r="E18" s="173"/>
      <c r="F18" s="174"/>
      <c r="G18" s="55" t="s">
        <v>4</v>
      </c>
      <c r="H18" s="73">
        <f>D18-'１０月'!D18</f>
        <v>7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2598</v>
      </c>
      <c r="N18" s="120">
        <v>2525</v>
      </c>
      <c r="O18" s="61"/>
      <c r="P18" s="123">
        <v>1839</v>
      </c>
      <c r="Q18" s="59"/>
      <c r="S18" s="194"/>
      <c r="T18" s="175">
        <f>SUM(T17:U17)</f>
        <v>9025</v>
      </c>
      <c r="U18" s="176"/>
      <c r="V18" s="122"/>
      <c r="W18" s="175">
        <f>SUM(W17:X17)</f>
        <v>295</v>
      </c>
      <c r="X18" s="176"/>
      <c r="Y18" s="122"/>
      <c r="Z18" s="175">
        <f>SUM(Z17:AA17)</f>
        <v>9320</v>
      </c>
      <c r="AA18" s="176"/>
      <c r="AB18" s="155"/>
    </row>
    <row r="19" spans="12:28" ht="15" customHeight="1">
      <c r="L19" s="180"/>
      <c r="M19" s="175">
        <f>SUM(M18:N18)</f>
        <v>5123</v>
      </c>
      <c r="N19" s="176"/>
      <c r="O19" s="32" t="s">
        <v>159</v>
      </c>
      <c r="P19" s="122">
        <v>1839</v>
      </c>
      <c r="Q19" s="52" t="s">
        <v>161</v>
      </c>
      <c r="S19" s="193" t="s">
        <v>194</v>
      </c>
      <c r="T19" s="118">
        <v>70</v>
      </c>
      <c r="U19" s="120">
        <v>68</v>
      </c>
      <c r="V19" s="123">
        <v>44</v>
      </c>
      <c r="W19" s="118">
        <v>0</v>
      </c>
      <c r="X19" s="120">
        <v>0</v>
      </c>
      <c r="Y19" s="123">
        <v>0</v>
      </c>
      <c r="Z19" s="118">
        <f>T19+W19</f>
        <v>70</v>
      </c>
      <c r="AA19" s="120">
        <f>U19+X19</f>
        <v>68</v>
      </c>
      <c r="AB19" s="156">
        <f>V19+Y19</f>
        <v>44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81</v>
      </c>
      <c r="N20" s="120">
        <v>88</v>
      </c>
      <c r="O20" s="61"/>
      <c r="P20" s="123">
        <v>46</v>
      </c>
      <c r="Q20" s="59"/>
      <c r="S20" s="194"/>
      <c r="T20" s="175">
        <f>SUM(T19:U19)</f>
        <v>138</v>
      </c>
      <c r="U20" s="176"/>
      <c r="V20" s="122"/>
      <c r="W20" s="175">
        <f>SUM(W19:X19)</f>
        <v>0</v>
      </c>
      <c r="X20" s="176"/>
      <c r="Y20" s="122"/>
      <c r="Z20" s="175">
        <f>SUM(Z19:AA19)</f>
        <v>138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169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1358</v>
      </c>
      <c r="U21" s="120">
        <v>1286</v>
      </c>
      <c r="V21" s="123">
        <v>898</v>
      </c>
      <c r="W21" s="118">
        <v>63</v>
      </c>
      <c r="X21" s="120">
        <v>33</v>
      </c>
      <c r="Y21" s="123">
        <v>66</v>
      </c>
      <c r="Z21" s="118">
        <f>T21+W21</f>
        <v>1421</v>
      </c>
      <c r="AA21" s="120">
        <f>U21+X21</f>
        <v>1319</v>
      </c>
      <c r="AB21" s="156">
        <f>V21+Y21</f>
        <v>964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1413</v>
      </c>
      <c r="N22" s="120">
        <v>1315</v>
      </c>
      <c r="O22" s="61"/>
      <c r="P22" s="123">
        <v>961</v>
      </c>
      <c r="Q22" s="59"/>
      <c r="S22" s="194"/>
      <c r="T22" s="175">
        <f>SUM(T21:U21)</f>
        <v>2644</v>
      </c>
      <c r="U22" s="176"/>
      <c r="V22" s="122"/>
      <c r="W22" s="175">
        <f>SUM(W21:X21)</f>
        <v>96</v>
      </c>
      <c r="X22" s="176"/>
      <c r="Y22" s="122"/>
      <c r="Z22" s="175">
        <f>SUM(Z21:AA21)</f>
        <v>2740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27</v>
      </c>
      <c r="E23" s="105">
        <f t="shared" si="0"/>
        <v>21</v>
      </c>
      <c r="F23" s="106">
        <f>SUM(D23:E23)</f>
        <v>48</v>
      </c>
      <c r="G23" s="49" t="s">
        <v>4</v>
      </c>
      <c r="H23" s="71">
        <f>F23-'１０月'!F23</f>
        <v>15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2728</v>
      </c>
      <c r="N23" s="176"/>
      <c r="O23" s="32" t="s">
        <v>159</v>
      </c>
      <c r="P23" s="122">
        <v>961</v>
      </c>
      <c r="Q23" s="52" t="s">
        <v>161</v>
      </c>
      <c r="S23" s="193" t="s">
        <v>145</v>
      </c>
      <c r="T23" s="118">
        <v>464</v>
      </c>
      <c r="U23" s="120">
        <v>453</v>
      </c>
      <c r="V23" s="123">
        <v>264</v>
      </c>
      <c r="W23" s="118">
        <v>3</v>
      </c>
      <c r="X23" s="120">
        <v>6</v>
      </c>
      <c r="Y23" s="123">
        <v>7</v>
      </c>
      <c r="Z23" s="118">
        <f>T23+W23</f>
        <v>467</v>
      </c>
      <c r="AA23" s="120">
        <f>U23+X23</f>
        <v>459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22</v>
      </c>
      <c r="E24" s="105">
        <f t="shared" si="0"/>
        <v>11</v>
      </c>
      <c r="F24" s="106">
        <f aca="true" t="shared" si="2" ref="F24:F29">SUM(D24:E24)</f>
        <v>33</v>
      </c>
      <c r="G24" s="49" t="s">
        <v>4</v>
      </c>
      <c r="H24" s="71">
        <f>F24-'１０月'!F24</f>
        <v>16</v>
      </c>
      <c r="I24" s="50" t="s">
        <v>5</v>
      </c>
      <c r="J24" s="35" t="str">
        <f t="shared" si="1"/>
        <v>↑</v>
      </c>
      <c r="L24" s="179" t="s">
        <v>145</v>
      </c>
      <c r="M24" s="118">
        <v>462</v>
      </c>
      <c r="N24" s="120">
        <v>457</v>
      </c>
      <c r="O24" s="61"/>
      <c r="P24" s="123">
        <v>266</v>
      </c>
      <c r="Q24" s="59"/>
      <c r="S24" s="194"/>
      <c r="T24" s="175">
        <f>SUM(T23:U23)</f>
        <v>917</v>
      </c>
      <c r="U24" s="176"/>
      <c r="V24" s="122"/>
      <c r="W24" s="175">
        <f>SUM(W23:X23)</f>
        <v>9</v>
      </c>
      <c r="X24" s="176"/>
      <c r="Y24" s="122"/>
      <c r="Z24" s="175">
        <f>SUM(Z23:AA23)</f>
        <v>926</v>
      </c>
      <c r="AA24" s="176"/>
      <c r="AB24" s="155"/>
    </row>
    <row r="25" spans="2:28" ht="15" customHeight="1">
      <c r="B25" s="13" t="s">
        <v>11</v>
      </c>
      <c r="C25" s="105">
        <f t="shared" si="0"/>
        <v>107</v>
      </c>
      <c r="D25" s="105">
        <f t="shared" si="0"/>
        <v>107</v>
      </c>
      <c r="E25" s="105">
        <f t="shared" si="0"/>
        <v>97</v>
      </c>
      <c r="F25" s="106">
        <f t="shared" si="2"/>
        <v>204</v>
      </c>
      <c r="G25" s="49" t="s">
        <v>4</v>
      </c>
      <c r="H25" s="71">
        <f>F25-'１０月'!F25</f>
        <v>46</v>
      </c>
      <c r="I25" s="50" t="s">
        <v>5</v>
      </c>
      <c r="J25" s="35" t="str">
        <f t="shared" si="1"/>
        <v>↑</v>
      </c>
      <c r="L25" s="180"/>
      <c r="M25" s="175">
        <f>SUM(M24:N24)</f>
        <v>919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2019</v>
      </c>
      <c r="U25" s="120">
        <v>1922</v>
      </c>
      <c r="V25" s="123">
        <v>1507</v>
      </c>
      <c r="W25" s="118">
        <v>113</v>
      </c>
      <c r="X25" s="120">
        <v>98</v>
      </c>
      <c r="Y25" s="123">
        <v>149</v>
      </c>
      <c r="Z25" s="118">
        <f>T25+W25</f>
        <v>2132</v>
      </c>
      <c r="AA25" s="120">
        <f>U25+X25</f>
        <v>2020</v>
      </c>
      <c r="AB25" s="156">
        <f>V25+Y25</f>
        <v>1656</v>
      </c>
    </row>
    <row r="26" spans="2:28" ht="15" customHeight="1">
      <c r="B26" s="13" t="s">
        <v>12</v>
      </c>
      <c r="C26" s="105">
        <f t="shared" si="0"/>
        <v>78</v>
      </c>
      <c r="D26" s="105">
        <f t="shared" si="0"/>
        <v>92</v>
      </c>
      <c r="E26" s="105">
        <f t="shared" si="0"/>
        <v>77</v>
      </c>
      <c r="F26" s="106">
        <f t="shared" si="2"/>
        <v>169</v>
      </c>
      <c r="G26" s="49" t="s">
        <v>4</v>
      </c>
      <c r="H26" s="71">
        <f>F26-'１０月'!F26</f>
        <v>22</v>
      </c>
      <c r="I26" s="50" t="s">
        <v>5</v>
      </c>
      <c r="J26" s="35" t="str">
        <f t="shared" si="1"/>
        <v>↑</v>
      </c>
      <c r="L26" s="179" t="s">
        <v>146</v>
      </c>
      <c r="M26" s="118">
        <v>1934</v>
      </c>
      <c r="N26" s="120">
        <v>1799</v>
      </c>
      <c r="O26" s="61"/>
      <c r="P26" s="123">
        <v>1520</v>
      </c>
      <c r="Q26" s="59"/>
      <c r="S26" s="194"/>
      <c r="T26" s="175">
        <f>SUM(T25:U25)</f>
        <v>3941</v>
      </c>
      <c r="U26" s="176"/>
      <c r="V26" s="122"/>
      <c r="W26" s="175">
        <f>SUM(W25:X25)</f>
        <v>211</v>
      </c>
      <c r="X26" s="176"/>
      <c r="Y26" s="122"/>
      <c r="Z26" s="175">
        <f>SUM(Z25:AA25)</f>
        <v>4152</v>
      </c>
      <c r="AA26" s="176"/>
      <c r="AB26" s="155"/>
    </row>
    <row r="27" spans="2:28" ht="15" customHeight="1">
      <c r="B27" s="13" t="s">
        <v>13</v>
      </c>
      <c r="C27" s="105">
        <f t="shared" si="0"/>
        <v>13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F27-'１０月'!F27</f>
        <v>-1</v>
      </c>
      <c r="I27" s="50" t="s">
        <v>5</v>
      </c>
      <c r="J27" s="35" t="str">
        <f t="shared" si="1"/>
        <v>↓</v>
      </c>
      <c r="L27" s="180"/>
      <c r="M27" s="175">
        <f>SUM(M26:N26)</f>
        <v>3733</v>
      </c>
      <c r="N27" s="176"/>
      <c r="O27" s="32" t="s">
        <v>159</v>
      </c>
      <c r="P27" s="122">
        <v>1456</v>
      </c>
      <c r="Q27" s="52" t="s">
        <v>161</v>
      </c>
      <c r="S27" s="193" t="s">
        <v>195</v>
      </c>
      <c r="T27" s="118">
        <v>2521</v>
      </c>
      <c r="U27" s="120">
        <v>2600</v>
      </c>
      <c r="V27" s="123">
        <v>1638</v>
      </c>
      <c r="W27" s="118">
        <v>45</v>
      </c>
      <c r="X27" s="120">
        <v>55</v>
      </c>
      <c r="Y27" s="123">
        <v>85</v>
      </c>
      <c r="Z27" s="118">
        <f>T27+W27</f>
        <v>2566</v>
      </c>
      <c r="AA27" s="120">
        <f>U27+X27</f>
        <v>2655</v>
      </c>
      <c r="AB27" s="156">
        <f>V27+Y27</f>
        <v>1723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2</v>
      </c>
      <c r="E28" s="107">
        <f t="shared" si="0"/>
        <v>2</v>
      </c>
      <c r="F28" s="108">
        <f t="shared" si="2"/>
        <v>4</v>
      </c>
      <c r="G28" s="60" t="s">
        <v>4</v>
      </c>
      <c r="H28" s="74">
        <f>F28-'１０月'!F28</f>
        <v>-2</v>
      </c>
      <c r="I28" s="53" t="s">
        <v>5</v>
      </c>
      <c r="J28" s="35" t="str">
        <f t="shared" si="1"/>
        <v>↓</v>
      </c>
      <c r="L28" s="179" t="s">
        <v>147</v>
      </c>
      <c r="M28" s="118">
        <v>373</v>
      </c>
      <c r="N28" s="120">
        <v>387</v>
      </c>
      <c r="O28" s="61"/>
      <c r="P28" s="123">
        <v>260</v>
      </c>
      <c r="Q28" s="59"/>
      <c r="S28" s="194"/>
      <c r="T28" s="175">
        <f>SUM(T27:U27)</f>
        <v>5121</v>
      </c>
      <c r="U28" s="176"/>
      <c r="V28" s="122"/>
      <c r="W28" s="175">
        <f>SUM(W27:X27)</f>
        <v>100</v>
      </c>
      <c r="X28" s="176"/>
      <c r="Y28" s="122"/>
      <c r="Z28" s="175">
        <f>SUM(Z27:AA27)</f>
        <v>5221</v>
      </c>
      <c r="AA28" s="176"/>
      <c r="AB28" s="155"/>
    </row>
    <row r="29" spans="2:28" ht="15" customHeight="1" thickBot="1">
      <c r="B29" s="15" t="s">
        <v>15</v>
      </c>
      <c r="C29" s="109">
        <f t="shared" si="0"/>
        <v>26</v>
      </c>
      <c r="D29" s="109">
        <f t="shared" si="0"/>
        <v>20</v>
      </c>
      <c r="E29" s="109">
        <f t="shared" si="0"/>
        <v>29</v>
      </c>
      <c r="F29" s="110">
        <f t="shared" si="2"/>
        <v>49</v>
      </c>
      <c r="G29" s="62" t="s">
        <v>4</v>
      </c>
      <c r="H29" s="75">
        <f>F29-'１０月'!F29</f>
        <v>24</v>
      </c>
      <c r="I29" s="63" t="s">
        <v>5</v>
      </c>
      <c r="J29" s="35" t="str">
        <f t="shared" si="1"/>
        <v>↑</v>
      </c>
      <c r="L29" s="180"/>
      <c r="M29" s="175">
        <f>SUM(M28:N28)</f>
        <v>760</v>
      </c>
      <c r="N29" s="176"/>
      <c r="O29" s="32" t="s">
        <v>159</v>
      </c>
      <c r="P29" s="122">
        <v>260</v>
      </c>
      <c r="Q29" s="52" t="s">
        <v>161</v>
      </c>
      <c r="S29" s="193" t="s">
        <v>151</v>
      </c>
      <c r="T29" s="118">
        <v>1003</v>
      </c>
      <c r="U29" s="120">
        <v>996</v>
      </c>
      <c r="V29" s="123">
        <v>633</v>
      </c>
      <c r="W29" s="118">
        <v>0</v>
      </c>
      <c r="X29" s="120">
        <v>3</v>
      </c>
      <c r="Y29" s="123">
        <v>3</v>
      </c>
      <c r="Z29" s="118">
        <f>T29+W29</f>
        <v>1003</v>
      </c>
      <c r="AA29" s="120">
        <f>U29+X29</f>
        <v>999</v>
      </c>
      <c r="AB29" s="156">
        <f>V29+Y29</f>
        <v>636</v>
      </c>
    </row>
    <row r="30" spans="2:28" ht="15" customHeight="1" thickBot="1">
      <c r="B30" s="10"/>
      <c r="C30" s="46"/>
      <c r="H30" s="66"/>
      <c r="L30" s="179" t="s">
        <v>148</v>
      </c>
      <c r="M30" s="118">
        <v>1059</v>
      </c>
      <c r="N30" s="120">
        <v>1097</v>
      </c>
      <c r="O30" s="61"/>
      <c r="P30" s="123">
        <v>761</v>
      </c>
      <c r="Q30" s="59"/>
      <c r="S30" s="194"/>
      <c r="T30" s="175">
        <f>SUM(T29:U29)</f>
        <v>1999</v>
      </c>
      <c r="U30" s="176"/>
      <c r="V30" s="122"/>
      <c r="W30" s="175">
        <f>SUM(W29:X29)</f>
        <v>3</v>
      </c>
      <c r="X30" s="176"/>
      <c r="Y30" s="122"/>
      <c r="Z30" s="175">
        <f>SUM(Z29:AA29)</f>
        <v>2002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2156</v>
      </c>
      <c r="N31" s="176"/>
      <c r="O31" s="32" t="s">
        <v>159</v>
      </c>
      <c r="P31" s="122">
        <v>760</v>
      </c>
      <c r="Q31" s="52" t="s">
        <v>161</v>
      </c>
      <c r="S31" s="193" t="s">
        <v>152</v>
      </c>
      <c r="T31" s="118">
        <v>164</v>
      </c>
      <c r="U31" s="120">
        <v>142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142</v>
      </c>
      <c r="AB31" s="156">
        <f>V31+Y31</f>
        <v>78</v>
      </c>
    </row>
    <row r="32" spans="2:28" ht="15" customHeight="1">
      <c r="B32" s="13" t="s">
        <v>9</v>
      </c>
      <c r="C32" s="116">
        <v>0</v>
      </c>
      <c r="D32" s="116">
        <v>27</v>
      </c>
      <c r="E32" s="116">
        <v>19</v>
      </c>
      <c r="F32" s="106">
        <f>SUM(D32:E32)</f>
        <v>46</v>
      </c>
      <c r="G32" s="49" t="s">
        <v>4</v>
      </c>
      <c r="H32" s="71">
        <f>F32-'１０月'!F32</f>
        <v>15</v>
      </c>
      <c r="I32" s="50" t="s">
        <v>5</v>
      </c>
      <c r="J32" s="35" t="str">
        <f aca="true" t="shared" si="3" ref="J32:J38">IF(H32=0,"",IF(H32&gt;0,"↑","↓"))</f>
        <v>↑</v>
      </c>
      <c r="L32" s="179" t="s">
        <v>149</v>
      </c>
      <c r="M32" s="118">
        <v>1098</v>
      </c>
      <c r="N32" s="120">
        <v>1171</v>
      </c>
      <c r="O32" s="61"/>
      <c r="P32" s="123">
        <v>699</v>
      </c>
      <c r="Q32" s="59"/>
      <c r="S32" s="194"/>
      <c r="T32" s="175">
        <f>SUM(T31:U31)</f>
        <v>306</v>
      </c>
      <c r="U32" s="176"/>
      <c r="V32" s="122"/>
      <c r="W32" s="175">
        <f>SUM(W31:X31)</f>
        <v>0</v>
      </c>
      <c r="X32" s="176"/>
      <c r="Y32" s="122"/>
      <c r="Z32" s="175">
        <f>SUM(Z31:AA31)</f>
        <v>306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22</v>
      </c>
      <c r="E33" s="116">
        <v>11</v>
      </c>
      <c r="F33" s="106">
        <f aca="true" t="shared" si="4" ref="F33:F38">SUM(D33:E33)</f>
        <v>33</v>
      </c>
      <c r="G33" s="49" t="s">
        <v>4</v>
      </c>
      <c r="H33" s="71">
        <f>F33-'１０月'!F33</f>
        <v>16</v>
      </c>
      <c r="I33" s="50" t="s">
        <v>5</v>
      </c>
      <c r="J33" s="35" t="str">
        <f t="shared" si="3"/>
        <v>↑</v>
      </c>
      <c r="L33" s="180"/>
      <c r="M33" s="175">
        <f>SUM(M32:N32)</f>
        <v>2269</v>
      </c>
      <c r="N33" s="176"/>
      <c r="O33" s="32" t="s">
        <v>159</v>
      </c>
      <c r="P33" s="122">
        <v>697</v>
      </c>
      <c r="Q33" s="52" t="s">
        <v>161</v>
      </c>
      <c r="S33" s="193" t="s">
        <v>153</v>
      </c>
      <c r="T33" s="118">
        <v>185</v>
      </c>
      <c r="U33" s="120">
        <v>224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185</v>
      </c>
      <c r="AA33" s="120">
        <f>U33+X33</f>
        <v>224</v>
      </c>
      <c r="AB33" s="156">
        <f>V33+Y33</f>
        <v>92</v>
      </c>
    </row>
    <row r="34" spans="2:28" ht="15" customHeight="1">
      <c r="B34" s="13" t="s">
        <v>11</v>
      </c>
      <c r="C34" s="116">
        <v>70</v>
      </c>
      <c r="D34" s="116">
        <v>81</v>
      </c>
      <c r="E34" s="116">
        <v>75</v>
      </c>
      <c r="F34" s="106">
        <f t="shared" si="4"/>
        <v>156</v>
      </c>
      <c r="G34" s="49" t="s">
        <v>4</v>
      </c>
      <c r="H34" s="71">
        <f>F34-'１０月'!F34</f>
        <v>26</v>
      </c>
      <c r="I34" s="50" t="s">
        <v>5</v>
      </c>
      <c r="J34" s="35" t="str">
        <f t="shared" si="3"/>
        <v>↑</v>
      </c>
      <c r="L34" s="179" t="s">
        <v>150</v>
      </c>
      <c r="M34" s="118">
        <v>409</v>
      </c>
      <c r="N34" s="120">
        <v>387</v>
      </c>
      <c r="O34" s="61"/>
      <c r="P34" s="123">
        <v>263</v>
      </c>
      <c r="Q34" s="59"/>
      <c r="S34" s="194"/>
      <c r="T34" s="175">
        <f>SUM(T33:U33)</f>
        <v>409</v>
      </c>
      <c r="U34" s="176"/>
      <c r="V34" s="122"/>
      <c r="W34" s="175">
        <f>SUM(W33:X33)</f>
        <v>0</v>
      </c>
      <c r="X34" s="176"/>
      <c r="Y34" s="122"/>
      <c r="Z34" s="175">
        <f>SUM(Z33:AA33)</f>
        <v>409</v>
      </c>
      <c r="AA34" s="176"/>
      <c r="AB34" s="155"/>
    </row>
    <row r="35" spans="2:28" ht="15" customHeight="1">
      <c r="B35" s="13" t="s">
        <v>12</v>
      </c>
      <c r="C35" s="116">
        <v>48</v>
      </c>
      <c r="D35" s="116">
        <v>64</v>
      </c>
      <c r="E35" s="116">
        <v>56</v>
      </c>
      <c r="F35" s="106">
        <f t="shared" si="4"/>
        <v>120</v>
      </c>
      <c r="G35" s="49" t="s">
        <v>4</v>
      </c>
      <c r="H35" s="71">
        <f>F35-'１０月'!F35</f>
        <v>6</v>
      </c>
      <c r="I35" s="50" t="s">
        <v>5</v>
      </c>
      <c r="J35" s="35" t="str">
        <f t="shared" si="3"/>
        <v>↑</v>
      </c>
      <c r="L35" s="180"/>
      <c r="M35" s="175">
        <f>SUM(M34:N34)</f>
        <v>796</v>
      </c>
      <c r="N35" s="176"/>
      <c r="O35" s="32" t="s">
        <v>159</v>
      </c>
      <c r="P35" s="122">
        <v>263</v>
      </c>
      <c r="Q35" s="52" t="s">
        <v>161</v>
      </c>
      <c r="S35" s="193" t="s">
        <v>154</v>
      </c>
      <c r="T35" s="118">
        <v>651</v>
      </c>
      <c r="U35" s="120">
        <v>637</v>
      </c>
      <c r="V35" s="123">
        <v>419</v>
      </c>
      <c r="W35" s="118">
        <v>57</v>
      </c>
      <c r="X35" s="120">
        <v>67</v>
      </c>
      <c r="Y35" s="123">
        <v>59</v>
      </c>
      <c r="Z35" s="118">
        <f>T35+W35</f>
        <v>708</v>
      </c>
      <c r="AA35" s="120">
        <f>U35+X35</f>
        <v>704</v>
      </c>
      <c r="AB35" s="156">
        <f>V35+Y35</f>
        <v>478</v>
      </c>
    </row>
    <row r="36" spans="2:28" ht="15" customHeight="1">
      <c r="B36" s="13" t="s">
        <v>13</v>
      </c>
      <c r="C36" s="116">
        <v>11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F36-'１０月'!F36</f>
        <v>-1</v>
      </c>
      <c r="I36" s="50" t="s">
        <v>5</v>
      </c>
      <c r="J36" s="35" t="str">
        <f t="shared" si="3"/>
        <v>↓</v>
      </c>
      <c r="L36" s="179" t="s">
        <v>151</v>
      </c>
      <c r="M36" s="118">
        <v>1003</v>
      </c>
      <c r="N36" s="120">
        <v>999</v>
      </c>
      <c r="O36" s="61"/>
      <c r="P36" s="123">
        <v>636</v>
      </c>
      <c r="Q36" s="59"/>
      <c r="S36" s="194"/>
      <c r="T36" s="175">
        <f>SUM(T35:U35)</f>
        <v>1288</v>
      </c>
      <c r="U36" s="176"/>
      <c r="V36" s="122"/>
      <c r="W36" s="175">
        <f>SUM(W35:X35)</f>
        <v>124</v>
      </c>
      <c r="X36" s="176"/>
      <c r="Y36" s="122"/>
      <c r="Z36" s="175">
        <f>SUM(Z35:AA35)</f>
        <v>1412</v>
      </c>
      <c r="AA36" s="176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80"/>
      <c r="M37" s="175">
        <f>SUM(M36:N36)</f>
        <v>2002</v>
      </c>
      <c r="N37" s="176"/>
      <c r="O37" s="32" t="s">
        <v>159</v>
      </c>
      <c r="P37" s="122">
        <v>636</v>
      </c>
      <c r="Q37" s="52" t="s">
        <v>161</v>
      </c>
      <c r="S37" s="193" t="s">
        <v>196</v>
      </c>
      <c r="T37" s="118">
        <v>321</v>
      </c>
      <c r="U37" s="120">
        <v>316</v>
      </c>
      <c r="V37" s="123">
        <v>210</v>
      </c>
      <c r="W37" s="118">
        <v>7</v>
      </c>
      <c r="X37" s="120">
        <v>3</v>
      </c>
      <c r="Y37" s="123">
        <v>10</v>
      </c>
      <c r="Z37" s="118">
        <f>T37+W37</f>
        <v>328</v>
      </c>
      <c r="AA37" s="120">
        <f>U37+X37</f>
        <v>319</v>
      </c>
      <c r="AB37" s="156">
        <f>V37+Y37</f>
        <v>220</v>
      </c>
    </row>
    <row r="38" spans="2:28" ht="15" customHeight="1" thickBot="1">
      <c r="B38" s="15" t="s">
        <v>15</v>
      </c>
      <c r="C38" s="109">
        <f>C32-C33+C34-C35+C36-C37</f>
        <v>19</v>
      </c>
      <c r="D38" s="109">
        <f>D32-D33+D34-D35+D36-D37</f>
        <v>24</v>
      </c>
      <c r="E38" s="109">
        <f>E32-E33+E34-E35+E36-E37</f>
        <v>28</v>
      </c>
      <c r="F38" s="110">
        <f t="shared" si="4"/>
        <v>52</v>
      </c>
      <c r="G38" s="64" t="s">
        <v>4</v>
      </c>
      <c r="H38" s="75">
        <f>F38-'１０月'!F38</f>
        <v>18</v>
      </c>
      <c r="I38" s="63" t="s">
        <v>5</v>
      </c>
      <c r="J38" s="35" t="str">
        <f t="shared" si="3"/>
        <v>↑</v>
      </c>
      <c r="L38" s="179" t="s">
        <v>152</v>
      </c>
      <c r="M38" s="118">
        <v>157</v>
      </c>
      <c r="N38" s="120">
        <v>136</v>
      </c>
      <c r="O38" s="61"/>
      <c r="P38" s="123">
        <v>73</v>
      </c>
      <c r="Q38" s="59"/>
      <c r="S38" s="194"/>
      <c r="T38" s="175">
        <f>SUM(T37:U37)</f>
        <v>637</v>
      </c>
      <c r="U38" s="176"/>
      <c r="V38" s="122"/>
      <c r="W38" s="175">
        <f>SUM(W37:X37)</f>
        <v>10</v>
      </c>
      <c r="X38" s="176"/>
      <c r="Y38" s="122"/>
      <c r="Z38" s="175">
        <f>SUM(Z37:AA37)</f>
        <v>647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293</v>
      </c>
      <c r="N39" s="176"/>
      <c r="O39" s="32" t="s">
        <v>159</v>
      </c>
      <c r="P39" s="122">
        <v>73</v>
      </c>
      <c r="Q39" s="52" t="s">
        <v>161</v>
      </c>
      <c r="S39" s="193" t="s">
        <v>156</v>
      </c>
      <c r="T39" s="118">
        <v>190</v>
      </c>
      <c r="U39" s="120">
        <v>207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191</v>
      </c>
      <c r="AA39" s="120">
        <f>U39+X39</f>
        <v>209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185</v>
      </c>
      <c r="N40" s="120">
        <v>224</v>
      </c>
      <c r="O40" s="61"/>
      <c r="P40" s="123">
        <v>92</v>
      </c>
      <c r="Q40" s="59"/>
      <c r="S40" s="194"/>
      <c r="T40" s="175">
        <f>SUM(T39:U39)</f>
        <v>397</v>
      </c>
      <c r="U40" s="176"/>
      <c r="V40" s="122"/>
      <c r="W40" s="175">
        <f>SUM(W39:X39)</f>
        <v>3</v>
      </c>
      <c r="X40" s="176"/>
      <c r="Y40" s="122"/>
      <c r="Z40" s="175">
        <f>SUM(Z39:AA39)</f>
        <v>400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2</v>
      </c>
      <c r="F41" s="106">
        <f>SUM(D41:E41)</f>
        <v>2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80"/>
      <c r="M41" s="175">
        <f>SUM(M40:N40)</f>
        <v>409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99</v>
      </c>
      <c r="V41" s="123">
        <v>55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99</v>
      </c>
      <c r="AB41" s="156">
        <f>V41+Y41</f>
        <v>55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9" t="s">
        <v>154</v>
      </c>
      <c r="M42" s="118">
        <v>708</v>
      </c>
      <c r="N42" s="120">
        <v>704</v>
      </c>
      <c r="O42" s="61"/>
      <c r="P42" s="121">
        <v>478</v>
      </c>
      <c r="Q42" s="59"/>
      <c r="S42" s="194"/>
      <c r="T42" s="175">
        <f>SUM(T41:U41)</f>
        <v>212</v>
      </c>
      <c r="U42" s="176"/>
      <c r="V42" s="122"/>
      <c r="W42" s="175">
        <f>SUM(W41:X41)</f>
        <v>0</v>
      </c>
      <c r="X42" s="176"/>
      <c r="Y42" s="122"/>
      <c r="Z42" s="175">
        <f>SUM(Z41:AA41)</f>
        <v>212</v>
      </c>
      <c r="AA42" s="176"/>
      <c r="AB42" s="155"/>
    </row>
    <row r="43" spans="2:28" ht="15" customHeight="1">
      <c r="B43" s="13" t="s">
        <v>11</v>
      </c>
      <c r="C43" s="116">
        <v>37</v>
      </c>
      <c r="D43" s="116">
        <v>26</v>
      </c>
      <c r="E43" s="116">
        <v>22</v>
      </c>
      <c r="F43" s="106">
        <f t="shared" si="6"/>
        <v>48</v>
      </c>
      <c r="G43" s="49" t="s">
        <v>4</v>
      </c>
      <c r="H43" s="71">
        <f>F43-'１０月'!F43</f>
        <v>20</v>
      </c>
      <c r="I43" s="50" t="s">
        <v>5</v>
      </c>
      <c r="J43" s="35" t="str">
        <f t="shared" si="5"/>
        <v>↑</v>
      </c>
      <c r="L43" s="180"/>
      <c r="M43" s="175">
        <f>SUM(M42:N42)</f>
        <v>1412</v>
      </c>
      <c r="N43" s="176"/>
      <c r="O43" s="32" t="s">
        <v>163</v>
      </c>
      <c r="P43" s="122">
        <v>477</v>
      </c>
      <c r="Q43" s="52" t="s">
        <v>164</v>
      </c>
      <c r="S43" s="193" t="s">
        <v>158</v>
      </c>
      <c r="T43" s="111">
        <f aca="true" t="shared" si="7" ref="T43:AA43">T7+T9+T11+T13+T15+T17+T19+T21+T23+T25+T27+T29+T31+T33+T35+T37+T39+T41</f>
        <v>17997</v>
      </c>
      <c r="U43" s="112">
        <f t="shared" si="7"/>
        <v>17740</v>
      </c>
      <c r="V43" s="113">
        <f t="shared" si="7"/>
        <v>11843</v>
      </c>
      <c r="W43" s="111">
        <f t="shared" si="7"/>
        <v>467</v>
      </c>
      <c r="X43" s="112">
        <f t="shared" si="7"/>
        <v>480</v>
      </c>
      <c r="Y43" s="113">
        <f t="shared" si="7"/>
        <v>674</v>
      </c>
      <c r="Z43" s="111">
        <f t="shared" si="7"/>
        <v>18464</v>
      </c>
      <c r="AA43" s="112">
        <f t="shared" si="7"/>
        <v>18220</v>
      </c>
      <c r="AB43" s="157">
        <f>SUM(AB7,AB9,AB11,AB13,AB15,AB17,AB19,AB21,AB23,AB25,AB27,AB29,AB31,AB33,AB35,AB37,AB39,AB41)</f>
        <v>12517</v>
      </c>
    </row>
    <row r="44" spans="2:28" ht="15" customHeight="1" thickBot="1">
      <c r="B44" s="13" t="s">
        <v>12</v>
      </c>
      <c r="C44" s="116">
        <v>30</v>
      </c>
      <c r="D44" s="116">
        <v>28</v>
      </c>
      <c r="E44" s="116">
        <v>21</v>
      </c>
      <c r="F44" s="106">
        <f t="shared" si="6"/>
        <v>49</v>
      </c>
      <c r="G44" s="49" t="s">
        <v>4</v>
      </c>
      <c r="H44" s="71">
        <f>F44-'１０月'!F44</f>
        <v>16</v>
      </c>
      <c r="I44" s="50" t="s">
        <v>5</v>
      </c>
      <c r="J44" s="35" t="str">
        <f t="shared" si="5"/>
        <v>↑</v>
      </c>
      <c r="L44" s="179" t="s">
        <v>155</v>
      </c>
      <c r="M44" s="118">
        <v>328</v>
      </c>
      <c r="N44" s="120">
        <v>319</v>
      </c>
      <c r="O44" s="61"/>
      <c r="P44" s="123">
        <v>220</v>
      </c>
      <c r="Q44" s="59"/>
      <c r="S44" s="195"/>
      <c r="T44" s="177">
        <f>SUM(T43:U43)</f>
        <v>35737</v>
      </c>
      <c r="U44" s="178"/>
      <c r="V44" s="114"/>
      <c r="W44" s="177">
        <f>SUM(W43:X43)</f>
        <v>947</v>
      </c>
      <c r="X44" s="178"/>
      <c r="Y44" s="114"/>
      <c r="Z44" s="177">
        <f>SUM(Z43:AA43)</f>
        <v>36684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F45-'１０月'!F45</f>
        <v>0</v>
      </c>
      <c r="I45" s="50" t="s">
        <v>5</v>
      </c>
      <c r="J45" s="35">
        <f t="shared" si="5"/>
      </c>
      <c r="L45" s="180"/>
      <c r="M45" s="175">
        <f>SUM(M44:N44)</f>
        <v>647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14</v>
      </c>
      <c r="C46" s="117">
        <v>2</v>
      </c>
      <c r="D46" s="117">
        <v>2</v>
      </c>
      <c r="E46" s="117">
        <v>2</v>
      </c>
      <c r="F46" s="108">
        <f t="shared" si="6"/>
        <v>4</v>
      </c>
      <c r="G46" s="60" t="s">
        <v>4</v>
      </c>
      <c r="H46" s="74">
        <f>F46-'１０月'!F46</f>
        <v>-2</v>
      </c>
      <c r="I46" s="53" t="s">
        <v>5</v>
      </c>
      <c r="J46" s="35" t="str">
        <f t="shared" si="5"/>
        <v>↓</v>
      </c>
      <c r="L46" s="179" t="s">
        <v>156</v>
      </c>
      <c r="M46" s="118">
        <v>191</v>
      </c>
      <c r="N46" s="120">
        <v>209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7</v>
      </c>
      <c r="D47" s="109">
        <f>D41-D42+D43-D44+D45-D46</f>
        <v>-4</v>
      </c>
      <c r="E47" s="109">
        <f>E41-E42+E43-E44+E45-E46</f>
        <v>1</v>
      </c>
      <c r="F47" s="110">
        <f t="shared" si="6"/>
        <v>-3</v>
      </c>
      <c r="G47" s="64" t="s">
        <v>4</v>
      </c>
      <c r="H47" s="75">
        <f>F47-'１０月'!F47</f>
        <v>6</v>
      </c>
      <c r="I47" s="63" t="s">
        <v>5</v>
      </c>
      <c r="J47" s="35" t="str">
        <f t="shared" si="5"/>
        <v>↑</v>
      </c>
      <c r="L47" s="180"/>
      <c r="M47" s="175">
        <f>SUM(M46:N46)</f>
        <v>400</v>
      </c>
      <c r="N47" s="176"/>
      <c r="O47" s="32" t="s">
        <v>165</v>
      </c>
      <c r="P47" s="122">
        <v>103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99</v>
      </c>
      <c r="O48" s="61"/>
      <c r="P48" s="123">
        <v>55</v>
      </c>
      <c r="Q48" s="59"/>
    </row>
    <row r="49" spans="12:17" ht="15" customHeight="1">
      <c r="L49" s="180"/>
      <c r="M49" s="175">
        <f>SUM(M48:N48)</f>
        <v>212</v>
      </c>
      <c r="N49" s="176"/>
      <c r="O49" s="32" t="s">
        <v>159</v>
      </c>
      <c r="P49" s="122">
        <v>55</v>
      </c>
      <c r="Q49" s="52" t="s">
        <v>161</v>
      </c>
    </row>
    <row r="50" spans="12:17" ht="15" customHeight="1">
      <c r="L50" s="179" t="s">
        <v>162</v>
      </c>
      <c r="M50" s="118">
        <v>412</v>
      </c>
      <c r="N50" s="120">
        <v>394</v>
      </c>
      <c r="O50" s="61"/>
      <c r="P50" s="123">
        <v>220</v>
      </c>
      <c r="Q50" s="59"/>
    </row>
    <row r="51" spans="12:17" ht="15" customHeight="1">
      <c r="L51" s="180"/>
      <c r="M51" s="175">
        <f>SUM(M50:N50)</f>
        <v>806</v>
      </c>
      <c r="N51" s="176"/>
      <c r="O51" s="32" t="s">
        <v>159</v>
      </c>
      <c r="P51" s="122">
        <v>220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18464</v>
      </c>
      <c r="N52" s="112">
        <f>SUM(N6+N8+N10+N12+N14+N16+N18+N20+N22+N24+N26+N28+N30+N32+N34+N36+N38+N40+N42+N44+N46+N48+N50)</f>
        <v>18220</v>
      </c>
      <c r="O52" s="61"/>
      <c r="P52" s="113">
        <f>SUM(P6+P8+P10+P12+P14+P16+P18+P20+P22+P24+P26+P28+P30+P32+P34+P36+P38+P40+P42+P44+P46+P48+P50)</f>
        <v>12517</v>
      </c>
      <c r="Q52" s="59"/>
    </row>
    <row r="53" spans="12:17" ht="15" customHeight="1" thickBot="1">
      <c r="L53" s="181"/>
      <c r="M53" s="177">
        <f>SUM(M52:N52)</f>
        <v>36684</v>
      </c>
      <c r="N53" s="178"/>
      <c r="O53" s="65" t="s">
        <v>167</v>
      </c>
      <c r="P53" s="114">
        <f>SUM(P7+P9+P11+P13+P15+P17+P19+P21+P23+P25+P27+P29+P31+P33+P35+P37+P39+P41+P43+P45+P47+P49+P51)</f>
        <v>12214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">
      <selection activeCell="A1" sqref="A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平成１９年１２月１日の人口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36721</v>
      </c>
      <c r="E3" s="167"/>
      <c r="F3" s="168"/>
      <c r="G3" s="47" t="s">
        <v>4</v>
      </c>
      <c r="H3" s="69">
        <f>D3-'１１月'!D3</f>
        <v>37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18487</v>
      </c>
      <c r="E4" s="170"/>
      <c r="F4" s="171"/>
      <c r="G4" s="49" t="s">
        <v>4</v>
      </c>
      <c r="H4" s="70">
        <f>D4-'１１月'!D4</f>
        <v>23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199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18234</v>
      </c>
      <c r="E5" s="170"/>
      <c r="F5" s="171"/>
      <c r="G5" s="51" t="s">
        <v>4</v>
      </c>
      <c r="H5" s="72">
        <f>D5-'１１月'!D5</f>
        <v>14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12555</v>
      </c>
      <c r="E6" s="173"/>
      <c r="F6" s="174"/>
      <c r="G6" s="55" t="s">
        <v>4</v>
      </c>
      <c r="H6" s="73">
        <f>D6-'１１月'!D6</f>
        <v>38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118</v>
      </c>
      <c r="N6" s="119">
        <v>140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258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118</v>
      </c>
      <c r="U7" s="119">
        <v>140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140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168</v>
      </c>
      <c r="N8" s="120">
        <v>187</v>
      </c>
      <c r="O8" s="61"/>
      <c r="P8" s="123">
        <v>101</v>
      </c>
      <c r="Q8" s="59"/>
      <c r="S8" s="194"/>
      <c r="T8" s="175">
        <f>SUM(T7:U7)</f>
        <v>258</v>
      </c>
      <c r="U8" s="176"/>
      <c r="V8" s="122"/>
      <c r="W8" s="175">
        <f>SUM(W7:X7)</f>
        <v>0</v>
      </c>
      <c r="X8" s="176"/>
      <c r="Y8" s="122"/>
      <c r="Z8" s="175">
        <f>SUM(Z7:AA7)</f>
        <v>258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35761</v>
      </c>
      <c r="E9" s="167"/>
      <c r="F9" s="168"/>
      <c r="G9" s="47" t="s">
        <v>4</v>
      </c>
      <c r="H9" s="69">
        <f>D9-'１１月'!D9</f>
        <v>24</v>
      </c>
      <c r="I9" s="48" t="s">
        <v>5</v>
      </c>
      <c r="J9" s="35" t="str">
        <f>IF(H9=0,"",IF(H9&gt;0,"↑","↓"))</f>
        <v>↑</v>
      </c>
      <c r="L9" s="180"/>
      <c r="M9" s="175">
        <f>SUM(M8:N8)</f>
        <v>355</v>
      </c>
      <c r="N9" s="176"/>
      <c r="O9" s="32" t="s">
        <v>159</v>
      </c>
      <c r="P9" s="122">
        <v>101</v>
      </c>
      <c r="Q9" s="52" t="s">
        <v>161</v>
      </c>
      <c r="S9" s="193" t="s">
        <v>137</v>
      </c>
      <c r="T9" s="118">
        <v>168</v>
      </c>
      <c r="U9" s="120">
        <v>187</v>
      </c>
      <c r="V9" s="123">
        <v>101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187</v>
      </c>
      <c r="AB9" s="156">
        <f>V9+Y9</f>
        <v>101</v>
      </c>
    </row>
    <row r="10" spans="2:28" ht="15" customHeight="1">
      <c r="B10" s="125" t="s">
        <v>1</v>
      </c>
      <c r="C10" s="126"/>
      <c r="D10" s="186">
        <f>'１１月'!D10+'１２月'!D38</f>
        <v>18012</v>
      </c>
      <c r="E10" s="170"/>
      <c r="F10" s="171"/>
      <c r="G10" s="49" t="s">
        <v>4</v>
      </c>
      <c r="H10" s="70">
        <f>D10-'１１月'!D10</f>
        <v>15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1341</v>
      </c>
      <c r="N10" s="120">
        <v>1329</v>
      </c>
      <c r="O10" s="61"/>
      <c r="P10" s="123">
        <v>957</v>
      </c>
      <c r="Q10" s="59"/>
      <c r="S10" s="194"/>
      <c r="T10" s="175">
        <f>SUM(T9:U9)</f>
        <v>355</v>
      </c>
      <c r="U10" s="176"/>
      <c r="V10" s="122"/>
      <c r="W10" s="175">
        <f>SUM(W9:X9)</f>
        <v>0</v>
      </c>
      <c r="X10" s="176"/>
      <c r="Y10" s="122"/>
      <c r="Z10" s="175">
        <f>SUM(Z9:AA9)</f>
        <v>355</v>
      </c>
      <c r="AA10" s="176"/>
      <c r="AB10" s="155"/>
    </row>
    <row r="11" spans="2:28" ht="15" customHeight="1">
      <c r="B11" s="125" t="s">
        <v>2</v>
      </c>
      <c r="C11" s="126"/>
      <c r="D11" s="186">
        <f>'１１月'!D11+'１２月'!E38</f>
        <v>17749</v>
      </c>
      <c r="E11" s="170"/>
      <c r="F11" s="171"/>
      <c r="G11" s="49" t="s">
        <v>4</v>
      </c>
      <c r="H11" s="72">
        <f>D11-'１１月'!D11</f>
        <v>9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2670</v>
      </c>
      <c r="N11" s="176"/>
      <c r="O11" s="32" t="s">
        <v>159</v>
      </c>
      <c r="P11" s="122">
        <v>786</v>
      </c>
      <c r="Q11" s="52" t="s">
        <v>161</v>
      </c>
      <c r="S11" s="193" t="s">
        <v>138</v>
      </c>
      <c r="T11" s="118">
        <v>1340</v>
      </c>
      <c r="U11" s="120">
        <v>1326</v>
      </c>
      <c r="V11" s="123">
        <v>953</v>
      </c>
      <c r="W11" s="118">
        <v>1</v>
      </c>
      <c r="X11" s="120">
        <v>3</v>
      </c>
      <c r="Y11" s="123">
        <v>4</v>
      </c>
      <c r="Z11" s="118">
        <f>T11+W11</f>
        <v>1341</v>
      </c>
      <c r="AA11" s="120">
        <f>U11+X11</f>
        <v>1329</v>
      </c>
      <c r="AB11" s="156">
        <f>V11+Y11</f>
        <v>957</v>
      </c>
    </row>
    <row r="12" spans="2:28" ht="15" customHeight="1" thickBot="1">
      <c r="B12" s="127" t="s">
        <v>3</v>
      </c>
      <c r="C12" s="128"/>
      <c r="D12" s="172">
        <f>'１１月'!D12+'１２月'!C38</f>
        <v>11877</v>
      </c>
      <c r="E12" s="173"/>
      <c r="F12" s="174"/>
      <c r="G12" s="55" t="s">
        <v>4</v>
      </c>
      <c r="H12" s="73">
        <f>D12-'１１月'!D12</f>
        <v>34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2286</v>
      </c>
      <c r="N12" s="120">
        <v>2227</v>
      </c>
      <c r="O12" s="61"/>
      <c r="P12" s="123">
        <v>1517</v>
      </c>
      <c r="Q12" s="59"/>
      <c r="S12" s="194"/>
      <c r="T12" s="175">
        <f>SUM(T11:U11)</f>
        <v>2666</v>
      </c>
      <c r="U12" s="176"/>
      <c r="V12" s="122"/>
      <c r="W12" s="175">
        <f>SUM(W11:X11)</f>
        <v>4</v>
      </c>
      <c r="X12" s="176"/>
      <c r="Y12" s="122"/>
      <c r="Z12" s="175">
        <f>SUM(Z11:AA11)</f>
        <v>2670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4513</v>
      </c>
      <c r="N13" s="176"/>
      <c r="O13" s="32" t="s">
        <v>159</v>
      </c>
      <c r="P13" s="122">
        <v>1517</v>
      </c>
      <c r="Q13" s="52" t="s">
        <v>161</v>
      </c>
      <c r="S13" s="193" t="s">
        <v>139</v>
      </c>
      <c r="T13" s="118">
        <v>2258</v>
      </c>
      <c r="U13" s="120">
        <v>2146</v>
      </c>
      <c r="V13" s="123">
        <v>1416</v>
      </c>
      <c r="W13" s="118">
        <v>37</v>
      </c>
      <c r="X13" s="120">
        <v>49</v>
      </c>
      <c r="Y13" s="123">
        <v>62</v>
      </c>
      <c r="Z13" s="118">
        <f>T13+W13</f>
        <v>2295</v>
      </c>
      <c r="AA13" s="120">
        <f>U13+X13</f>
        <v>2195</v>
      </c>
      <c r="AB13" s="156">
        <f>V13+Y13</f>
        <v>1478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532</v>
      </c>
      <c r="N14" s="120">
        <v>510</v>
      </c>
      <c r="O14" s="61"/>
      <c r="P14" s="123">
        <v>340</v>
      </c>
      <c r="Q14" s="59"/>
      <c r="S14" s="194"/>
      <c r="T14" s="175">
        <f>SUM(T13:U13)</f>
        <v>4404</v>
      </c>
      <c r="U14" s="176"/>
      <c r="V14" s="122"/>
      <c r="W14" s="175">
        <f>SUM(W13:X13)</f>
        <v>86</v>
      </c>
      <c r="X14" s="176"/>
      <c r="Y14" s="122"/>
      <c r="Z14" s="175">
        <f>SUM(Z13:AA13)</f>
        <v>4490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960</v>
      </c>
      <c r="E15" s="167"/>
      <c r="F15" s="168"/>
      <c r="G15" s="47" t="s">
        <v>4</v>
      </c>
      <c r="H15" s="69">
        <f>D15-'１１月'!D15</f>
        <v>13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1042</v>
      </c>
      <c r="N15" s="176"/>
      <c r="O15" s="32" t="s">
        <v>159</v>
      </c>
      <c r="P15" s="122">
        <v>340</v>
      </c>
      <c r="Q15" s="52" t="s">
        <v>161</v>
      </c>
      <c r="S15" s="193" t="s">
        <v>140</v>
      </c>
      <c r="T15" s="118">
        <v>521</v>
      </c>
      <c r="U15" s="120">
        <v>503</v>
      </c>
      <c r="V15" s="123">
        <v>331</v>
      </c>
      <c r="W15" s="118">
        <v>3</v>
      </c>
      <c r="X15" s="120">
        <v>2</v>
      </c>
      <c r="Y15" s="123">
        <v>5</v>
      </c>
      <c r="Z15" s="118">
        <f>T15+W15</f>
        <v>524</v>
      </c>
      <c r="AA15" s="120">
        <f>U15+X15</f>
        <v>505</v>
      </c>
      <c r="AB15" s="156">
        <f>V15+Y15</f>
        <v>336</v>
      </c>
    </row>
    <row r="16" spans="2:28" ht="15" customHeight="1">
      <c r="B16" s="125" t="s">
        <v>1</v>
      </c>
      <c r="C16" s="126"/>
      <c r="D16" s="186">
        <f>'１１月'!D16+'１２月'!D47</f>
        <v>475</v>
      </c>
      <c r="E16" s="170"/>
      <c r="F16" s="171"/>
      <c r="G16" s="49" t="s">
        <v>4</v>
      </c>
      <c r="H16" s="70">
        <f>D16-'１１月'!D16</f>
        <v>8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1517</v>
      </c>
      <c r="N16" s="120">
        <v>1518</v>
      </c>
      <c r="O16" s="61"/>
      <c r="P16" s="123">
        <v>1068</v>
      </c>
      <c r="Q16" s="59"/>
      <c r="S16" s="194"/>
      <c r="T16" s="175">
        <f>SUM(T15:U15)</f>
        <v>1024</v>
      </c>
      <c r="U16" s="176"/>
      <c r="V16" s="122"/>
      <c r="W16" s="175">
        <f>SUM(W15:X15)</f>
        <v>5</v>
      </c>
      <c r="X16" s="176"/>
      <c r="Y16" s="122"/>
      <c r="Z16" s="175">
        <f>SUM(Z15:AA15)</f>
        <v>1029</v>
      </c>
      <c r="AA16" s="176"/>
      <c r="AB16" s="155"/>
    </row>
    <row r="17" spans="2:28" ht="15" customHeight="1">
      <c r="B17" s="125" t="s">
        <v>2</v>
      </c>
      <c r="C17" s="126"/>
      <c r="D17" s="186">
        <f>'１１月'!D17+'１２月'!E47</f>
        <v>485</v>
      </c>
      <c r="E17" s="170"/>
      <c r="F17" s="171"/>
      <c r="G17" s="49" t="s">
        <v>4</v>
      </c>
      <c r="H17" s="72">
        <f>D17-'１１月'!D17</f>
        <v>5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3035</v>
      </c>
      <c r="N17" s="176"/>
      <c r="O17" s="32" t="s">
        <v>159</v>
      </c>
      <c r="P17" s="122">
        <v>998</v>
      </c>
      <c r="Q17" s="52" t="s">
        <v>161</v>
      </c>
      <c r="S17" s="193" t="s">
        <v>193</v>
      </c>
      <c r="T17" s="118">
        <v>4553</v>
      </c>
      <c r="U17" s="120">
        <v>4496</v>
      </c>
      <c r="V17" s="123">
        <v>3075</v>
      </c>
      <c r="W17" s="118">
        <v>134</v>
      </c>
      <c r="X17" s="120">
        <v>156</v>
      </c>
      <c r="Y17" s="123">
        <v>220</v>
      </c>
      <c r="Z17" s="118">
        <f>T17+W17</f>
        <v>4687</v>
      </c>
      <c r="AA17" s="120">
        <f>U17+X17</f>
        <v>4652</v>
      </c>
      <c r="AB17" s="156">
        <f>V17+Y17</f>
        <v>3295</v>
      </c>
    </row>
    <row r="18" spans="2:28" ht="15" customHeight="1" thickBot="1">
      <c r="B18" s="127" t="s">
        <v>3</v>
      </c>
      <c r="C18" s="128"/>
      <c r="D18" s="172">
        <f>'１１月'!D18+'１２月'!C47</f>
        <v>678</v>
      </c>
      <c r="E18" s="173"/>
      <c r="F18" s="174"/>
      <c r="G18" s="55" t="s">
        <v>4</v>
      </c>
      <c r="H18" s="73">
        <f>D18-'１１月'!D18</f>
        <v>4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2593</v>
      </c>
      <c r="N18" s="120">
        <v>2530</v>
      </c>
      <c r="O18" s="61"/>
      <c r="P18" s="123">
        <v>1848</v>
      </c>
      <c r="Q18" s="59"/>
      <c r="S18" s="194"/>
      <c r="T18" s="175">
        <f>SUM(T17:U17)</f>
        <v>9049</v>
      </c>
      <c r="U18" s="176"/>
      <c r="V18" s="122"/>
      <c r="W18" s="175">
        <f>SUM(W17:X17)</f>
        <v>290</v>
      </c>
      <c r="X18" s="176"/>
      <c r="Y18" s="122"/>
      <c r="Z18" s="175">
        <f>SUM(Z17:AA17)</f>
        <v>9339</v>
      </c>
      <c r="AA18" s="176"/>
      <c r="AB18" s="155"/>
    </row>
    <row r="19" spans="12:28" ht="15" customHeight="1">
      <c r="L19" s="180"/>
      <c r="M19" s="175">
        <f>SUM(M18:N18)</f>
        <v>5123</v>
      </c>
      <c r="N19" s="176"/>
      <c r="O19" s="32" t="s">
        <v>159</v>
      </c>
      <c r="P19" s="122">
        <v>1848</v>
      </c>
      <c r="Q19" s="52" t="s">
        <v>161</v>
      </c>
      <c r="S19" s="193" t="s">
        <v>194</v>
      </c>
      <c r="T19" s="118">
        <v>71</v>
      </c>
      <c r="U19" s="120">
        <v>69</v>
      </c>
      <c r="V19" s="123">
        <v>44</v>
      </c>
      <c r="W19" s="118">
        <v>0</v>
      </c>
      <c r="X19" s="120">
        <v>0</v>
      </c>
      <c r="Y19" s="123">
        <v>0</v>
      </c>
      <c r="Z19" s="118">
        <f>T19+W19</f>
        <v>71</v>
      </c>
      <c r="AA19" s="120">
        <f>U19+X19</f>
        <v>69</v>
      </c>
      <c r="AB19" s="156">
        <f>V19+Y19</f>
        <v>44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80</v>
      </c>
      <c r="N20" s="120">
        <v>88</v>
      </c>
      <c r="O20" s="61"/>
      <c r="P20" s="123">
        <v>46</v>
      </c>
      <c r="Q20" s="59"/>
      <c r="S20" s="194"/>
      <c r="T20" s="175">
        <f>SUM(T19:U19)</f>
        <v>140</v>
      </c>
      <c r="U20" s="176"/>
      <c r="V20" s="122"/>
      <c r="W20" s="175">
        <f>SUM(W19:X19)</f>
        <v>0</v>
      </c>
      <c r="X20" s="176"/>
      <c r="Y20" s="122"/>
      <c r="Z20" s="175">
        <f>SUM(Z19:AA19)</f>
        <v>140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168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1353</v>
      </c>
      <c r="U21" s="120">
        <v>1285</v>
      </c>
      <c r="V21" s="123">
        <v>896</v>
      </c>
      <c r="W21" s="118">
        <v>64</v>
      </c>
      <c r="X21" s="120">
        <v>36</v>
      </c>
      <c r="Y21" s="123">
        <v>68</v>
      </c>
      <c r="Z21" s="118">
        <f>T21+W21</f>
        <v>1417</v>
      </c>
      <c r="AA21" s="120">
        <f>U21+X21</f>
        <v>1321</v>
      </c>
      <c r="AB21" s="156">
        <f>V21+Y21</f>
        <v>964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1409</v>
      </c>
      <c r="N22" s="120">
        <v>1317</v>
      </c>
      <c r="O22" s="61"/>
      <c r="P22" s="123">
        <v>961</v>
      </c>
      <c r="Q22" s="59"/>
      <c r="S22" s="194"/>
      <c r="T22" s="175">
        <f>SUM(T21:U21)</f>
        <v>2638</v>
      </c>
      <c r="U22" s="176"/>
      <c r="V22" s="122"/>
      <c r="W22" s="175">
        <f>SUM(W21:X21)</f>
        <v>100</v>
      </c>
      <c r="X22" s="176"/>
      <c r="Y22" s="122"/>
      <c r="Z22" s="175">
        <f>SUM(Z21:AA21)</f>
        <v>2738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27</v>
      </c>
      <c r="E23" s="105">
        <f t="shared" si="0"/>
        <v>15</v>
      </c>
      <c r="F23" s="106">
        <f>SUM(D23:E23)</f>
        <v>42</v>
      </c>
      <c r="G23" s="49" t="s">
        <v>4</v>
      </c>
      <c r="H23" s="71">
        <f>F23-'１１月'!F23</f>
        <v>-6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2726</v>
      </c>
      <c r="N23" s="176"/>
      <c r="O23" s="32" t="s">
        <v>159</v>
      </c>
      <c r="P23" s="122">
        <v>961</v>
      </c>
      <c r="Q23" s="52" t="s">
        <v>161</v>
      </c>
      <c r="S23" s="193" t="s">
        <v>145</v>
      </c>
      <c r="T23" s="118">
        <v>462</v>
      </c>
      <c r="U23" s="120">
        <v>453</v>
      </c>
      <c r="V23" s="123">
        <v>264</v>
      </c>
      <c r="W23" s="118">
        <v>3</v>
      </c>
      <c r="X23" s="120">
        <v>6</v>
      </c>
      <c r="Y23" s="123">
        <v>7</v>
      </c>
      <c r="Z23" s="118">
        <f>T23+W23</f>
        <v>465</v>
      </c>
      <c r="AA23" s="120">
        <f>U23+X23</f>
        <v>459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1</v>
      </c>
      <c r="D24" s="105">
        <f t="shared" si="0"/>
        <v>11</v>
      </c>
      <c r="E24" s="105">
        <f t="shared" si="0"/>
        <v>8</v>
      </c>
      <c r="F24" s="106">
        <f aca="true" t="shared" si="2" ref="F24:F29">SUM(D24:E24)</f>
        <v>19</v>
      </c>
      <c r="G24" s="49" t="s">
        <v>4</v>
      </c>
      <c r="H24" s="71">
        <f>F24-'１１月'!F24</f>
        <v>-14</v>
      </c>
      <c r="I24" s="50" t="s">
        <v>5</v>
      </c>
      <c r="J24" s="35" t="str">
        <f t="shared" si="1"/>
        <v>↓</v>
      </c>
      <c r="L24" s="179" t="s">
        <v>145</v>
      </c>
      <c r="M24" s="118">
        <v>460</v>
      </c>
      <c r="N24" s="120">
        <v>457</v>
      </c>
      <c r="O24" s="61"/>
      <c r="P24" s="123">
        <v>266</v>
      </c>
      <c r="Q24" s="59"/>
      <c r="S24" s="194"/>
      <c r="T24" s="175">
        <f>SUM(T23:U23)</f>
        <v>915</v>
      </c>
      <c r="U24" s="176"/>
      <c r="V24" s="122"/>
      <c r="W24" s="175">
        <f>SUM(W23:X23)</f>
        <v>9</v>
      </c>
      <c r="X24" s="176"/>
      <c r="Y24" s="122"/>
      <c r="Z24" s="175">
        <f>SUM(Z23:AA23)</f>
        <v>924</v>
      </c>
      <c r="AA24" s="176"/>
      <c r="AB24" s="155"/>
    </row>
    <row r="25" spans="2:28" ht="15" customHeight="1">
      <c r="B25" s="13" t="s">
        <v>11</v>
      </c>
      <c r="C25" s="105">
        <f t="shared" si="0"/>
        <v>99</v>
      </c>
      <c r="D25" s="105">
        <f t="shared" si="0"/>
        <v>85</v>
      </c>
      <c r="E25" s="105">
        <f t="shared" si="0"/>
        <v>81</v>
      </c>
      <c r="F25" s="106">
        <f t="shared" si="2"/>
        <v>166</v>
      </c>
      <c r="G25" s="49" t="s">
        <v>4</v>
      </c>
      <c r="H25" s="71">
        <f>F25-'１１月'!F25</f>
        <v>-38</v>
      </c>
      <c r="I25" s="50" t="s">
        <v>5</v>
      </c>
      <c r="J25" s="35" t="str">
        <f t="shared" si="1"/>
        <v>↓</v>
      </c>
      <c r="L25" s="180"/>
      <c r="M25" s="175">
        <f>SUM(M24:N24)</f>
        <v>917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2018</v>
      </c>
      <c r="U25" s="120">
        <v>1920</v>
      </c>
      <c r="V25" s="123">
        <v>1500</v>
      </c>
      <c r="W25" s="118">
        <v>118</v>
      </c>
      <c r="X25" s="120">
        <v>102</v>
      </c>
      <c r="Y25" s="123">
        <v>149</v>
      </c>
      <c r="Z25" s="118">
        <f>T25+W25</f>
        <v>2136</v>
      </c>
      <c r="AA25" s="120">
        <f>U25+X25</f>
        <v>2022</v>
      </c>
      <c r="AB25" s="156">
        <f>V25+Y25</f>
        <v>1649</v>
      </c>
    </row>
    <row r="26" spans="2:28" ht="15" customHeight="1">
      <c r="B26" s="13" t="s">
        <v>12</v>
      </c>
      <c r="C26" s="105">
        <f t="shared" si="0"/>
        <v>62</v>
      </c>
      <c r="D26" s="105">
        <f t="shared" si="0"/>
        <v>75</v>
      </c>
      <c r="E26" s="105">
        <f t="shared" si="0"/>
        <v>70</v>
      </c>
      <c r="F26" s="106">
        <f t="shared" si="2"/>
        <v>145</v>
      </c>
      <c r="G26" s="49" t="s">
        <v>4</v>
      </c>
      <c r="H26" s="71">
        <f>F26-'１１月'!F26</f>
        <v>-24</v>
      </c>
      <c r="I26" s="50" t="s">
        <v>5</v>
      </c>
      <c r="J26" s="35" t="str">
        <f t="shared" si="1"/>
        <v>↓</v>
      </c>
      <c r="L26" s="179" t="s">
        <v>146</v>
      </c>
      <c r="M26" s="118">
        <v>1938</v>
      </c>
      <c r="N26" s="120">
        <v>1800</v>
      </c>
      <c r="O26" s="61"/>
      <c r="P26" s="123">
        <v>1512</v>
      </c>
      <c r="Q26" s="59"/>
      <c r="S26" s="194"/>
      <c r="T26" s="175">
        <f>SUM(T25:U25)</f>
        <v>3938</v>
      </c>
      <c r="U26" s="176"/>
      <c r="V26" s="122"/>
      <c r="W26" s="175">
        <f>SUM(W25:X25)</f>
        <v>220</v>
      </c>
      <c r="X26" s="176"/>
      <c r="Y26" s="122"/>
      <c r="Z26" s="175">
        <f>SUM(Z25:AA25)</f>
        <v>4158</v>
      </c>
      <c r="AA26" s="176"/>
      <c r="AB26" s="155"/>
    </row>
    <row r="27" spans="2:28" ht="15" customHeight="1">
      <c r="B27" s="13" t="s">
        <v>13</v>
      </c>
      <c r="C27" s="105">
        <f t="shared" si="0"/>
        <v>9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F27-'１１月'!F27</f>
        <v>-3</v>
      </c>
      <c r="I27" s="50" t="s">
        <v>5</v>
      </c>
      <c r="J27" s="35" t="str">
        <f t="shared" si="1"/>
        <v>↓</v>
      </c>
      <c r="L27" s="180"/>
      <c r="M27" s="175">
        <f>SUM(M26:N26)</f>
        <v>3738</v>
      </c>
      <c r="N27" s="176"/>
      <c r="O27" s="32" t="s">
        <v>159</v>
      </c>
      <c r="P27" s="122">
        <v>1452</v>
      </c>
      <c r="Q27" s="52" t="s">
        <v>161</v>
      </c>
      <c r="S27" s="193" t="s">
        <v>195</v>
      </c>
      <c r="T27" s="118">
        <v>2524</v>
      </c>
      <c r="U27" s="120">
        <v>2602</v>
      </c>
      <c r="V27" s="123">
        <v>1642</v>
      </c>
      <c r="W27" s="118">
        <v>49</v>
      </c>
      <c r="X27" s="120">
        <v>55</v>
      </c>
      <c r="Y27" s="123">
        <v>87</v>
      </c>
      <c r="Z27" s="118">
        <f>T27+W27</f>
        <v>2573</v>
      </c>
      <c r="AA27" s="120">
        <f>U27+X27</f>
        <v>2657</v>
      </c>
      <c r="AB27" s="156">
        <f>V27+Y27</f>
        <v>1729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3</v>
      </c>
      <c r="E28" s="107">
        <f t="shared" si="0"/>
        <v>4</v>
      </c>
      <c r="F28" s="108">
        <f t="shared" si="2"/>
        <v>7</v>
      </c>
      <c r="G28" s="60" t="s">
        <v>4</v>
      </c>
      <c r="H28" s="74">
        <f>F28-'１１月'!F28</f>
        <v>3</v>
      </c>
      <c r="I28" s="53" t="s">
        <v>5</v>
      </c>
      <c r="J28" s="35" t="str">
        <f t="shared" si="1"/>
        <v>↑</v>
      </c>
      <c r="L28" s="179" t="s">
        <v>147</v>
      </c>
      <c r="M28" s="118">
        <v>373</v>
      </c>
      <c r="N28" s="120">
        <v>387</v>
      </c>
      <c r="O28" s="61"/>
      <c r="P28" s="123">
        <v>263</v>
      </c>
      <c r="Q28" s="59"/>
      <c r="S28" s="194"/>
      <c r="T28" s="175">
        <f>SUM(T27:U27)</f>
        <v>5126</v>
      </c>
      <c r="U28" s="176"/>
      <c r="V28" s="122"/>
      <c r="W28" s="175">
        <f>SUM(W27:X27)</f>
        <v>104</v>
      </c>
      <c r="X28" s="176"/>
      <c r="Y28" s="122"/>
      <c r="Z28" s="175">
        <f>SUM(Z27:AA27)</f>
        <v>5230</v>
      </c>
      <c r="AA28" s="176"/>
      <c r="AB28" s="155"/>
    </row>
    <row r="29" spans="2:28" ht="15" customHeight="1" thickBot="1">
      <c r="B29" s="15" t="s">
        <v>15</v>
      </c>
      <c r="C29" s="109">
        <f t="shared" si="0"/>
        <v>38</v>
      </c>
      <c r="D29" s="109">
        <f t="shared" si="0"/>
        <v>23</v>
      </c>
      <c r="E29" s="109">
        <f t="shared" si="0"/>
        <v>14</v>
      </c>
      <c r="F29" s="110">
        <f t="shared" si="2"/>
        <v>37</v>
      </c>
      <c r="G29" s="62" t="s">
        <v>4</v>
      </c>
      <c r="H29" s="75">
        <f>F29-'１１月'!F29</f>
        <v>-12</v>
      </c>
      <c r="I29" s="63" t="s">
        <v>5</v>
      </c>
      <c r="J29" s="35" t="str">
        <f t="shared" si="1"/>
        <v>↓</v>
      </c>
      <c r="L29" s="180"/>
      <c r="M29" s="175">
        <f>SUM(M28:N28)</f>
        <v>760</v>
      </c>
      <c r="N29" s="176"/>
      <c r="O29" s="32" t="s">
        <v>159</v>
      </c>
      <c r="P29" s="122">
        <v>263</v>
      </c>
      <c r="Q29" s="52" t="s">
        <v>161</v>
      </c>
      <c r="S29" s="193" t="s">
        <v>151</v>
      </c>
      <c r="T29" s="118">
        <v>1003</v>
      </c>
      <c r="U29" s="120">
        <v>997</v>
      </c>
      <c r="V29" s="123">
        <v>636</v>
      </c>
      <c r="W29" s="118">
        <v>0</v>
      </c>
      <c r="X29" s="120">
        <v>3</v>
      </c>
      <c r="Y29" s="123">
        <v>3</v>
      </c>
      <c r="Z29" s="118">
        <f>T29+W29</f>
        <v>1003</v>
      </c>
      <c r="AA29" s="120">
        <f>U29+X29</f>
        <v>1000</v>
      </c>
      <c r="AB29" s="156">
        <f>V29+Y29</f>
        <v>639</v>
      </c>
    </row>
    <row r="30" spans="2:28" ht="15" customHeight="1" thickBot="1">
      <c r="B30" s="10"/>
      <c r="C30" s="46"/>
      <c r="H30" s="66"/>
      <c r="L30" s="179" t="s">
        <v>148</v>
      </c>
      <c r="M30" s="118">
        <v>1065</v>
      </c>
      <c r="N30" s="120">
        <v>1097</v>
      </c>
      <c r="O30" s="61"/>
      <c r="P30" s="123">
        <v>766</v>
      </c>
      <c r="Q30" s="59"/>
      <c r="S30" s="194"/>
      <c r="T30" s="175">
        <f>SUM(T29:U29)</f>
        <v>2000</v>
      </c>
      <c r="U30" s="176"/>
      <c r="V30" s="122"/>
      <c r="W30" s="175">
        <f>SUM(W29:X29)</f>
        <v>3</v>
      </c>
      <c r="X30" s="176"/>
      <c r="Y30" s="122"/>
      <c r="Z30" s="175">
        <f>SUM(Z29:AA29)</f>
        <v>2003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2162</v>
      </c>
      <c r="N31" s="176"/>
      <c r="O31" s="32" t="s">
        <v>159</v>
      </c>
      <c r="P31" s="122">
        <v>765</v>
      </c>
      <c r="Q31" s="52" t="s">
        <v>161</v>
      </c>
      <c r="S31" s="193" t="s">
        <v>152</v>
      </c>
      <c r="T31" s="118">
        <v>164</v>
      </c>
      <c r="U31" s="120">
        <v>142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142</v>
      </c>
      <c r="AB31" s="156">
        <f>V31+Y31</f>
        <v>78</v>
      </c>
    </row>
    <row r="32" spans="2:28" ht="15" customHeight="1">
      <c r="B32" s="13" t="s">
        <v>9</v>
      </c>
      <c r="C32" s="116">
        <v>0</v>
      </c>
      <c r="D32" s="116">
        <v>25</v>
      </c>
      <c r="E32" s="116">
        <v>13</v>
      </c>
      <c r="F32" s="106">
        <f>SUM(D32:E32)</f>
        <v>38</v>
      </c>
      <c r="G32" s="49" t="s">
        <v>4</v>
      </c>
      <c r="H32" s="71">
        <f>F32-'１１月'!F32</f>
        <v>-8</v>
      </c>
      <c r="I32" s="50" t="s">
        <v>5</v>
      </c>
      <c r="J32" s="35" t="str">
        <f aca="true" t="shared" si="3" ref="J32:J38">IF(H32=0,"",IF(H32&gt;0,"↑","↓"))</f>
        <v>↓</v>
      </c>
      <c r="L32" s="179" t="s">
        <v>149</v>
      </c>
      <c r="M32" s="118">
        <v>1101</v>
      </c>
      <c r="N32" s="120">
        <v>1173</v>
      </c>
      <c r="O32" s="61"/>
      <c r="P32" s="123">
        <v>702</v>
      </c>
      <c r="Q32" s="59"/>
      <c r="S32" s="194"/>
      <c r="T32" s="175">
        <f>SUM(T31:U31)</f>
        <v>306</v>
      </c>
      <c r="U32" s="176"/>
      <c r="V32" s="122"/>
      <c r="W32" s="175">
        <f>SUM(W31:X31)</f>
        <v>0</v>
      </c>
      <c r="X32" s="176"/>
      <c r="Y32" s="122"/>
      <c r="Z32" s="175">
        <f>SUM(Z31:AA31)</f>
        <v>306</v>
      </c>
      <c r="AA32" s="176"/>
      <c r="AB32" s="155"/>
    </row>
    <row r="33" spans="2:28" ht="15" customHeight="1">
      <c r="B33" s="13" t="s">
        <v>10</v>
      </c>
      <c r="C33" s="116">
        <v>1</v>
      </c>
      <c r="D33" s="116">
        <v>11</v>
      </c>
      <c r="E33" s="116">
        <v>8</v>
      </c>
      <c r="F33" s="106">
        <f aca="true" t="shared" si="4" ref="F33:F38">SUM(D33:E33)</f>
        <v>19</v>
      </c>
      <c r="G33" s="49" t="s">
        <v>4</v>
      </c>
      <c r="H33" s="71">
        <f>F33-'１１月'!F33</f>
        <v>-14</v>
      </c>
      <c r="I33" s="50" t="s">
        <v>5</v>
      </c>
      <c r="J33" s="35" t="str">
        <f t="shared" si="3"/>
        <v>↓</v>
      </c>
      <c r="L33" s="180"/>
      <c r="M33" s="175">
        <f>SUM(M32:N32)</f>
        <v>2274</v>
      </c>
      <c r="N33" s="176"/>
      <c r="O33" s="32" t="s">
        <v>159</v>
      </c>
      <c r="P33" s="122">
        <v>700</v>
      </c>
      <c r="Q33" s="52" t="s">
        <v>161</v>
      </c>
      <c r="S33" s="193" t="s">
        <v>153</v>
      </c>
      <c r="T33" s="118">
        <v>186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71</v>
      </c>
      <c r="D34" s="116">
        <v>60</v>
      </c>
      <c r="E34" s="116">
        <v>61</v>
      </c>
      <c r="F34" s="106">
        <f t="shared" si="4"/>
        <v>121</v>
      </c>
      <c r="G34" s="49" t="s">
        <v>4</v>
      </c>
      <c r="H34" s="71">
        <f>F34-'１１月'!F34</f>
        <v>-35</v>
      </c>
      <c r="I34" s="50" t="s">
        <v>5</v>
      </c>
      <c r="J34" s="35" t="str">
        <f t="shared" si="3"/>
        <v>↓</v>
      </c>
      <c r="L34" s="179" t="s">
        <v>150</v>
      </c>
      <c r="M34" s="118">
        <v>407</v>
      </c>
      <c r="N34" s="120">
        <v>387</v>
      </c>
      <c r="O34" s="61"/>
      <c r="P34" s="123">
        <v>261</v>
      </c>
      <c r="Q34" s="59"/>
      <c r="S34" s="194"/>
      <c r="T34" s="175">
        <f>SUM(T33:U33)</f>
        <v>409</v>
      </c>
      <c r="U34" s="176"/>
      <c r="V34" s="122"/>
      <c r="W34" s="175">
        <f>SUM(W33:X33)</f>
        <v>0</v>
      </c>
      <c r="X34" s="176"/>
      <c r="Y34" s="122"/>
      <c r="Z34" s="175">
        <f>SUM(Z33:AA33)</f>
        <v>409</v>
      </c>
      <c r="AA34" s="176"/>
      <c r="AB34" s="155"/>
    </row>
    <row r="35" spans="2:28" ht="15" customHeight="1">
      <c r="B35" s="13" t="s">
        <v>12</v>
      </c>
      <c r="C35" s="116">
        <v>42</v>
      </c>
      <c r="D35" s="116">
        <v>59</v>
      </c>
      <c r="E35" s="116">
        <v>55</v>
      </c>
      <c r="F35" s="106">
        <f t="shared" si="4"/>
        <v>114</v>
      </c>
      <c r="G35" s="49" t="s">
        <v>4</v>
      </c>
      <c r="H35" s="71">
        <f>F35-'１１月'!F35</f>
        <v>-6</v>
      </c>
      <c r="I35" s="50" t="s">
        <v>5</v>
      </c>
      <c r="J35" s="35" t="str">
        <f t="shared" si="3"/>
        <v>↓</v>
      </c>
      <c r="L35" s="180"/>
      <c r="M35" s="175">
        <f>SUM(M34:N34)</f>
        <v>794</v>
      </c>
      <c r="N35" s="176"/>
      <c r="O35" s="32" t="s">
        <v>159</v>
      </c>
      <c r="P35" s="122">
        <v>261</v>
      </c>
      <c r="Q35" s="52" t="s">
        <v>161</v>
      </c>
      <c r="S35" s="193" t="s">
        <v>154</v>
      </c>
      <c r="T35" s="118">
        <v>651</v>
      </c>
      <c r="U35" s="120">
        <v>638</v>
      </c>
      <c r="V35" s="123">
        <v>419</v>
      </c>
      <c r="W35" s="118">
        <v>58</v>
      </c>
      <c r="X35" s="120">
        <v>68</v>
      </c>
      <c r="Y35" s="123">
        <v>60</v>
      </c>
      <c r="Z35" s="118">
        <f>T35+W35</f>
        <v>709</v>
      </c>
      <c r="AA35" s="120">
        <f>U35+X35</f>
        <v>706</v>
      </c>
      <c r="AB35" s="156">
        <f>V35+Y35</f>
        <v>479</v>
      </c>
    </row>
    <row r="36" spans="2:28" ht="15" customHeight="1">
      <c r="B36" s="13" t="s">
        <v>13</v>
      </c>
      <c r="C36" s="116">
        <v>9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-3</v>
      </c>
      <c r="I36" s="50" t="s">
        <v>5</v>
      </c>
      <c r="J36" s="35" t="str">
        <f t="shared" si="3"/>
        <v>↓</v>
      </c>
      <c r="L36" s="179" t="s">
        <v>151</v>
      </c>
      <c r="M36" s="118">
        <v>1003</v>
      </c>
      <c r="N36" s="120">
        <v>1000</v>
      </c>
      <c r="O36" s="61"/>
      <c r="P36" s="123">
        <v>639</v>
      </c>
      <c r="Q36" s="59"/>
      <c r="S36" s="194"/>
      <c r="T36" s="175">
        <f>SUM(T35:U35)</f>
        <v>1289</v>
      </c>
      <c r="U36" s="176"/>
      <c r="V36" s="122"/>
      <c r="W36" s="175">
        <f>SUM(W35:X35)</f>
        <v>126</v>
      </c>
      <c r="X36" s="176"/>
      <c r="Y36" s="122"/>
      <c r="Z36" s="175">
        <f>SUM(Z35:AA35)</f>
        <v>1415</v>
      </c>
      <c r="AA36" s="176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2</v>
      </c>
      <c r="F37" s="108">
        <f t="shared" si="4"/>
        <v>2</v>
      </c>
      <c r="G37" s="60" t="s">
        <v>4</v>
      </c>
      <c r="H37" s="74">
        <f>F37-'１１月'!F37</f>
        <v>2</v>
      </c>
      <c r="I37" s="53" t="s">
        <v>5</v>
      </c>
      <c r="J37" s="35" t="str">
        <f t="shared" si="3"/>
        <v>↑</v>
      </c>
      <c r="L37" s="180"/>
      <c r="M37" s="175">
        <f>SUM(M36:N36)</f>
        <v>2003</v>
      </c>
      <c r="N37" s="176"/>
      <c r="O37" s="32" t="s">
        <v>159</v>
      </c>
      <c r="P37" s="122">
        <v>639</v>
      </c>
      <c r="Q37" s="52" t="s">
        <v>161</v>
      </c>
      <c r="S37" s="193" t="s">
        <v>196</v>
      </c>
      <c r="T37" s="118">
        <v>320</v>
      </c>
      <c r="U37" s="120">
        <v>316</v>
      </c>
      <c r="V37" s="123">
        <v>210</v>
      </c>
      <c r="W37" s="118">
        <v>7</v>
      </c>
      <c r="X37" s="120">
        <v>3</v>
      </c>
      <c r="Y37" s="123">
        <v>10</v>
      </c>
      <c r="Z37" s="118">
        <f>T37+W37</f>
        <v>327</v>
      </c>
      <c r="AA37" s="120">
        <f>U37+X37</f>
        <v>319</v>
      </c>
      <c r="AB37" s="156">
        <f>V37+Y37</f>
        <v>220</v>
      </c>
    </row>
    <row r="38" spans="2:28" ht="15" customHeight="1" thickBot="1">
      <c r="B38" s="15" t="s">
        <v>15</v>
      </c>
      <c r="C38" s="109">
        <f>C32-C33+C34-C35+C36-C37</f>
        <v>34</v>
      </c>
      <c r="D38" s="109">
        <f>D32-D33+D34-D35+D36-D37</f>
        <v>15</v>
      </c>
      <c r="E38" s="109">
        <f>E32-E33+E34-E35+E36-E37</f>
        <v>9</v>
      </c>
      <c r="F38" s="110">
        <f t="shared" si="4"/>
        <v>24</v>
      </c>
      <c r="G38" s="64" t="s">
        <v>4</v>
      </c>
      <c r="H38" s="75">
        <f>F38-'１１月'!F38</f>
        <v>-28</v>
      </c>
      <c r="I38" s="63" t="s">
        <v>5</v>
      </c>
      <c r="J38" s="35" t="str">
        <f t="shared" si="3"/>
        <v>↓</v>
      </c>
      <c r="L38" s="179" t="s">
        <v>152</v>
      </c>
      <c r="M38" s="118">
        <v>157</v>
      </c>
      <c r="N38" s="120">
        <v>136</v>
      </c>
      <c r="O38" s="61"/>
      <c r="P38" s="123">
        <v>73</v>
      </c>
      <c r="Q38" s="59"/>
      <c r="S38" s="194"/>
      <c r="T38" s="175">
        <f>SUM(T37:U37)</f>
        <v>636</v>
      </c>
      <c r="U38" s="176"/>
      <c r="V38" s="122"/>
      <c r="W38" s="175">
        <f>SUM(W37:X37)</f>
        <v>10</v>
      </c>
      <c r="X38" s="176"/>
      <c r="Y38" s="122"/>
      <c r="Z38" s="175">
        <f>SUM(Z37:AA37)</f>
        <v>646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293</v>
      </c>
      <c r="N39" s="176"/>
      <c r="O39" s="32" t="s">
        <v>159</v>
      </c>
      <c r="P39" s="122">
        <v>73</v>
      </c>
      <c r="Q39" s="52" t="s">
        <v>161</v>
      </c>
      <c r="S39" s="193" t="s">
        <v>156</v>
      </c>
      <c r="T39" s="118">
        <v>189</v>
      </c>
      <c r="U39" s="120">
        <v>207</v>
      </c>
      <c r="V39" s="123">
        <v>100</v>
      </c>
      <c r="W39" s="118">
        <v>1</v>
      </c>
      <c r="X39" s="120">
        <v>2</v>
      </c>
      <c r="Y39" s="123">
        <v>3</v>
      </c>
      <c r="Z39" s="118">
        <f>T39+W39</f>
        <v>190</v>
      </c>
      <c r="AA39" s="120">
        <f>U39+X39</f>
        <v>209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186</v>
      </c>
      <c r="N40" s="120">
        <v>223</v>
      </c>
      <c r="O40" s="61"/>
      <c r="P40" s="123">
        <v>92</v>
      </c>
      <c r="Q40" s="59"/>
      <c r="S40" s="194"/>
      <c r="T40" s="175">
        <f>SUM(T39:U39)</f>
        <v>396</v>
      </c>
      <c r="U40" s="176"/>
      <c r="V40" s="122"/>
      <c r="W40" s="175">
        <f>SUM(W39:X39)</f>
        <v>3</v>
      </c>
      <c r="X40" s="176"/>
      <c r="Y40" s="122"/>
      <c r="Z40" s="175">
        <f>SUM(Z39:AA39)</f>
        <v>399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2</v>
      </c>
      <c r="E41" s="116">
        <v>2</v>
      </c>
      <c r="F41" s="106">
        <f>SUM(D41:E41)</f>
        <v>4</v>
      </c>
      <c r="G41" s="49" t="s">
        <v>4</v>
      </c>
      <c r="H41" s="71">
        <f>F41-'１１月'!F41</f>
        <v>2</v>
      </c>
      <c r="I41" s="50" t="s">
        <v>5</v>
      </c>
      <c r="J41" s="35" t="str">
        <f aca="true" t="shared" si="5" ref="J41:J47">IF(H41=0,"",IF(H41&gt;0,"↑","↓"))</f>
        <v>↑</v>
      </c>
      <c r="L41" s="180"/>
      <c r="M41" s="175">
        <f>SUM(M40:N40)</f>
        <v>409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99</v>
      </c>
      <c r="V41" s="123">
        <v>55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99</v>
      </c>
      <c r="AB41" s="156">
        <f>V41+Y41</f>
        <v>55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9" t="s">
        <v>154</v>
      </c>
      <c r="M42" s="118">
        <v>709</v>
      </c>
      <c r="N42" s="120">
        <v>706</v>
      </c>
      <c r="O42" s="61"/>
      <c r="P42" s="123">
        <v>479</v>
      </c>
      <c r="Q42" s="59"/>
      <c r="S42" s="194"/>
      <c r="T42" s="175">
        <f>SUM(T41:U41)</f>
        <v>212</v>
      </c>
      <c r="U42" s="176"/>
      <c r="V42" s="122"/>
      <c r="W42" s="175">
        <f>SUM(W41:X41)</f>
        <v>0</v>
      </c>
      <c r="X42" s="176"/>
      <c r="Y42" s="122"/>
      <c r="Z42" s="175">
        <f>SUM(Z41:AA41)</f>
        <v>212</v>
      </c>
      <c r="AA42" s="176"/>
      <c r="AB42" s="155"/>
    </row>
    <row r="43" spans="2:28" ht="15" customHeight="1">
      <c r="B43" s="13" t="s">
        <v>11</v>
      </c>
      <c r="C43" s="116">
        <v>28</v>
      </c>
      <c r="D43" s="116">
        <v>25</v>
      </c>
      <c r="E43" s="116">
        <v>20</v>
      </c>
      <c r="F43" s="106">
        <f t="shared" si="6"/>
        <v>45</v>
      </c>
      <c r="G43" s="49" t="s">
        <v>4</v>
      </c>
      <c r="H43" s="71">
        <f>F43-'１１月'!F43</f>
        <v>-3</v>
      </c>
      <c r="I43" s="50" t="s">
        <v>5</v>
      </c>
      <c r="J43" s="35" t="str">
        <f t="shared" si="5"/>
        <v>↓</v>
      </c>
      <c r="L43" s="180"/>
      <c r="M43" s="175">
        <f>SUM(M42:N42)</f>
        <v>1415</v>
      </c>
      <c r="N43" s="176"/>
      <c r="O43" s="32" t="s">
        <v>163</v>
      </c>
      <c r="P43" s="122">
        <v>478</v>
      </c>
      <c r="Q43" s="52" t="s">
        <v>164</v>
      </c>
      <c r="S43" s="193" t="s">
        <v>158</v>
      </c>
      <c r="T43" s="111">
        <f>T7+T9+T11+T13+T15+T17+T19+T21+T23+T25+T27+T29+T31+T33+T35+T37+T39+T41</f>
        <v>18012</v>
      </c>
      <c r="U43" s="112">
        <f>U7+U9+U11+U13+U15+U17+U19+U21+U23+U25+U27+U29+U31+U33+U35+U37+U39+U41</f>
        <v>17749</v>
      </c>
      <c r="V43" s="113">
        <f>V7+V9+V11+V13+V15+V17+V19+V21+V23+V25+V27+V29+V31+V33+V35+V37+V39+V41</f>
        <v>11877</v>
      </c>
      <c r="W43" s="111">
        <f aca="true" t="shared" si="7" ref="W43:AB43">W7+W9+W11+W13+W15+W17+W19+W21+W23+W25+W27+W29+W31+W33+W35+W37+W39+W41</f>
        <v>475</v>
      </c>
      <c r="X43" s="112">
        <f t="shared" si="7"/>
        <v>485</v>
      </c>
      <c r="Y43" s="113">
        <f t="shared" si="7"/>
        <v>678</v>
      </c>
      <c r="Z43" s="111">
        <f t="shared" si="7"/>
        <v>18487</v>
      </c>
      <c r="AA43" s="112">
        <f t="shared" si="7"/>
        <v>18234</v>
      </c>
      <c r="AB43" s="157">
        <f t="shared" si="7"/>
        <v>12555</v>
      </c>
    </row>
    <row r="44" spans="2:28" ht="15" customHeight="1" thickBot="1">
      <c r="B44" s="13" t="s">
        <v>12</v>
      </c>
      <c r="C44" s="116">
        <v>20</v>
      </c>
      <c r="D44" s="116">
        <v>16</v>
      </c>
      <c r="E44" s="116">
        <v>15</v>
      </c>
      <c r="F44" s="106">
        <f t="shared" si="6"/>
        <v>31</v>
      </c>
      <c r="G44" s="49" t="s">
        <v>4</v>
      </c>
      <c r="H44" s="71">
        <f>F44-'１１月'!F44</f>
        <v>-18</v>
      </c>
      <c r="I44" s="50" t="s">
        <v>5</v>
      </c>
      <c r="J44" s="35" t="str">
        <f t="shared" si="5"/>
        <v>↓</v>
      </c>
      <c r="L44" s="179" t="s">
        <v>155</v>
      </c>
      <c r="M44" s="118">
        <v>327</v>
      </c>
      <c r="N44" s="120">
        <v>319</v>
      </c>
      <c r="O44" s="61"/>
      <c r="P44" s="123">
        <v>220</v>
      </c>
      <c r="Q44" s="59"/>
      <c r="S44" s="195"/>
      <c r="T44" s="177">
        <f>SUM(T43:U43)</f>
        <v>35761</v>
      </c>
      <c r="U44" s="178"/>
      <c r="V44" s="114"/>
      <c r="W44" s="177">
        <f>SUM(W43:X43)</f>
        <v>960</v>
      </c>
      <c r="X44" s="178"/>
      <c r="Y44" s="114"/>
      <c r="Z44" s="177">
        <f>SUM(Z43:AA43)</f>
        <v>36721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0</v>
      </c>
      <c r="I45" s="50" t="s">
        <v>5</v>
      </c>
      <c r="J45" s="35">
        <f t="shared" si="5"/>
      </c>
      <c r="L45" s="180"/>
      <c r="M45" s="175">
        <f>SUM(M44:N44)</f>
        <v>646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3</v>
      </c>
      <c r="E46" s="117">
        <v>2</v>
      </c>
      <c r="F46" s="108">
        <f t="shared" si="6"/>
        <v>5</v>
      </c>
      <c r="G46" s="60" t="s">
        <v>4</v>
      </c>
      <c r="H46" s="74">
        <f>F46-'１１月'!F46</f>
        <v>1</v>
      </c>
      <c r="I46" s="53" t="s">
        <v>5</v>
      </c>
      <c r="J46" s="35" t="str">
        <f t="shared" si="5"/>
        <v>↑</v>
      </c>
      <c r="L46" s="179" t="s">
        <v>156</v>
      </c>
      <c r="M46" s="118">
        <v>190</v>
      </c>
      <c r="N46" s="120">
        <v>209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4</v>
      </c>
      <c r="D47" s="109">
        <f>D41-D42+D43-D44+D45-D46</f>
        <v>8</v>
      </c>
      <c r="E47" s="109">
        <f>E41-E42+E43-E44+E45-E46</f>
        <v>5</v>
      </c>
      <c r="F47" s="110">
        <f t="shared" si="6"/>
        <v>13</v>
      </c>
      <c r="G47" s="64" t="s">
        <v>4</v>
      </c>
      <c r="H47" s="75">
        <f>F47-'１１月'!F47</f>
        <v>16</v>
      </c>
      <c r="I47" s="63" t="s">
        <v>5</v>
      </c>
      <c r="J47" s="35" t="str">
        <f t="shared" si="5"/>
        <v>↑</v>
      </c>
      <c r="L47" s="180"/>
      <c r="M47" s="175">
        <f>SUM(M46:N46)</f>
        <v>399</v>
      </c>
      <c r="N47" s="176"/>
      <c r="O47" s="32" t="s">
        <v>165</v>
      </c>
      <c r="P47" s="122">
        <v>103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99</v>
      </c>
      <c r="O48" s="61"/>
      <c r="P48" s="123">
        <v>55</v>
      </c>
      <c r="Q48" s="59"/>
    </row>
    <row r="49" spans="12:17" ht="15" customHeight="1">
      <c r="L49" s="180"/>
      <c r="M49" s="175">
        <f>SUM(M48:N48)</f>
        <v>212</v>
      </c>
      <c r="N49" s="176"/>
      <c r="O49" s="32" t="s">
        <v>159</v>
      </c>
      <c r="P49" s="122">
        <v>55</v>
      </c>
      <c r="Q49" s="52" t="s">
        <v>161</v>
      </c>
    </row>
    <row r="50" spans="12:17" ht="15" customHeight="1">
      <c r="L50" s="179" t="s">
        <v>162</v>
      </c>
      <c r="M50" s="118">
        <v>414</v>
      </c>
      <c r="N50" s="120">
        <v>395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809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18487</v>
      </c>
      <c r="N52" s="112">
        <f>SUM(N6+N8+N10+N12+N14+N16+N18+N20+N22+N24+N26+N28+N30+N32+N34+N36+N38+N40+N42+N44+N46+N48+N50)</f>
        <v>18234</v>
      </c>
      <c r="O52" s="61"/>
      <c r="P52" s="113">
        <f>SUM(P6+P8+P10+P12+P14+P16+P18+P20+P22+P24+P26+P28+P30+P32+P34+P36+P38+P40+P42+P44+P46+P48+P50)</f>
        <v>12555</v>
      </c>
      <c r="Q52" s="59"/>
    </row>
    <row r="53" spans="12:17" ht="15" customHeight="1" thickBot="1">
      <c r="L53" s="181"/>
      <c r="M53" s="177">
        <f>SUM(M52:N52)</f>
        <v>36721</v>
      </c>
      <c r="N53" s="178"/>
      <c r="O53" s="65" t="s">
        <v>167</v>
      </c>
      <c r="P53" s="114">
        <f>SUM(P7+P9+P11+P13+P15+P17+P19+P21+P23+P25+P27+P29+P31+P33+P35+P37+P39+P41+P43+P45+P47+P49+P51)</f>
        <v>12246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A1">
      <selection activeCell="A1" sqref="A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平成２０年１月１日の人口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36814</v>
      </c>
      <c r="E3" s="167"/>
      <c r="F3" s="168"/>
      <c r="G3" s="47" t="s">
        <v>4</v>
      </c>
      <c r="H3" s="69">
        <f>D3-'１２月'!D3</f>
        <v>93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18533</v>
      </c>
      <c r="E4" s="170"/>
      <c r="F4" s="171"/>
      <c r="G4" s="49" t="s">
        <v>4</v>
      </c>
      <c r="H4" s="70">
        <f>D4-'１２月'!D4</f>
        <v>46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199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18281</v>
      </c>
      <c r="E5" s="170"/>
      <c r="F5" s="171"/>
      <c r="G5" s="51" t="s">
        <v>4</v>
      </c>
      <c r="H5" s="72">
        <f>D5-'１２月'!D5</f>
        <v>47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12612</v>
      </c>
      <c r="E6" s="173"/>
      <c r="F6" s="174"/>
      <c r="G6" s="55" t="s">
        <v>4</v>
      </c>
      <c r="H6" s="73">
        <f>D6-'１２月'!D6</f>
        <v>57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118</v>
      </c>
      <c r="N6" s="119">
        <v>139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257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118</v>
      </c>
      <c r="U7" s="119">
        <v>139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139</v>
      </c>
      <c r="AB7" s="154">
        <f>V7+Y7</f>
        <v>65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169</v>
      </c>
      <c r="N8" s="120">
        <v>188</v>
      </c>
      <c r="O8" s="61"/>
      <c r="P8" s="123">
        <v>102</v>
      </c>
      <c r="Q8" s="59"/>
      <c r="S8" s="194"/>
      <c r="T8" s="175">
        <f>SUM(T7:U7)</f>
        <v>257</v>
      </c>
      <c r="U8" s="176"/>
      <c r="V8" s="122"/>
      <c r="W8" s="175">
        <f>SUM(W7:X7)</f>
        <v>0</v>
      </c>
      <c r="X8" s="176"/>
      <c r="Y8" s="122"/>
      <c r="Z8" s="175">
        <f>SUM(Z7:AA7)</f>
        <v>257</v>
      </c>
      <c r="AA8" s="176"/>
      <c r="AB8" s="155"/>
    </row>
    <row r="9" spans="2:28" ht="15" customHeight="1">
      <c r="B9" s="84" t="s">
        <v>0</v>
      </c>
      <c r="C9" s="124"/>
      <c r="D9" s="166">
        <f>SUM(D10:F11)</f>
        <v>35837</v>
      </c>
      <c r="E9" s="167"/>
      <c r="F9" s="168"/>
      <c r="G9" s="47" t="s">
        <v>4</v>
      </c>
      <c r="H9" s="69">
        <f>D9-'１２月'!D9</f>
        <v>76</v>
      </c>
      <c r="I9" s="48" t="s">
        <v>5</v>
      </c>
      <c r="J9" s="35" t="str">
        <f>IF(H9=0,"",IF(H9&gt;0,"↑","↓"))</f>
        <v>↑</v>
      </c>
      <c r="L9" s="180"/>
      <c r="M9" s="175">
        <f>SUM(M8:N8)</f>
        <v>357</v>
      </c>
      <c r="N9" s="176"/>
      <c r="O9" s="32" t="s">
        <v>159</v>
      </c>
      <c r="P9" s="122">
        <v>102</v>
      </c>
      <c r="Q9" s="52" t="s">
        <v>161</v>
      </c>
      <c r="S9" s="193" t="s">
        <v>137</v>
      </c>
      <c r="T9" s="118">
        <v>169</v>
      </c>
      <c r="U9" s="120">
        <v>188</v>
      </c>
      <c r="V9" s="123">
        <v>102</v>
      </c>
      <c r="W9" s="118">
        <v>0</v>
      </c>
      <c r="X9" s="120">
        <v>0</v>
      </c>
      <c r="Y9" s="123">
        <v>0</v>
      </c>
      <c r="Z9" s="118">
        <f>T9+W9</f>
        <v>169</v>
      </c>
      <c r="AA9" s="120">
        <f>U9+X9</f>
        <v>188</v>
      </c>
      <c r="AB9" s="156">
        <f>V9+Y9</f>
        <v>102</v>
      </c>
    </row>
    <row r="10" spans="2:28" ht="15" customHeight="1">
      <c r="B10" s="125" t="s">
        <v>1</v>
      </c>
      <c r="C10" s="126"/>
      <c r="D10" s="186">
        <f>'１２月'!D10+'１月'!D38</f>
        <v>18052</v>
      </c>
      <c r="E10" s="170"/>
      <c r="F10" s="171"/>
      <c r="G10" s="49" t="s">
        <v>4</v>
      </c>
      <c r="H10" s="70">
        <f>D10-'１２月'!D10</f>
        <v>40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1343</v>
      </c>
      <c r="N10" s="120">
        <v>1333</v>
      </c>
      <c r="O10" s="61"/>
      <c r="P10" s="123">
        <v>962</v>
      </c>
      <c r="Q10" s="59"/>
      <c r="S10" s="194"/>
      <c r="T10" s="175">
        <f>SUM(T9:U9)</f>
        <v>357</v>
      </c>
      <c r="U10" s="176"/>
      <c r="V10" s="122"/>
      <c r="W10" s="175">
        <f>SUM(W9:X9)</f>
        <v>0</v>
      </c>
      <c r="X10" s="176"/>
      <c r="Y10" s="122"/>
      <c r="Z10" s="175">
        <f>SUM(Z9:AA9)</f>
        <v>357</v>
      </c>
      <c r="AA10" s="176"/>
      <c r="AB10" s="155"/>
    </row>
    <row r="11" spans="2:28" ht="15" customHeight="1">
      <c r="B11" s="125" t="s">
        <v>2</v>
      </c>
      <c r="C11" s="126"/>
      <c r="D11" s="186">
        <f>'１２月'!D11+'１月'!E38</f>
        <v>17785</v>
      </c>
      <c r="E11" s="170"/>
      <c r="F11" s="171"/>
      <c r="G11" s="49" t="s">
        <v>4</v>
      </c>
      <c r="H11" s="72">
        <f>D11-'１２月'!D11</f>
        <v>36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2676</v>
      </c>
      <c r="N11" s="176"/>
      <c r="O11" s="32" t="s">
        <v>159</v>
      </c>
      <c r="P11" s="122">
        <v>786</v>
      </c>
      <c r="Q11" s="52" t="s">
        <v>161</v>
      </c>
      <c r="S11" s="193" t="s">
        <v>138</v>
      </c>
      <c r="T11" s="118">
        <v>1342</v>
      </c>
      <c r="U11" s="120">
        <v>1330</v>
      </c>
      <c r="V11" s="123">
        <v>958</v>
      </c>
      <c r="W11" s="118">
        <v>1</v>
      </c>
      <c r="X11" s="120">
        <v>3</v>
      </c>
      <c r="Y11" s="123">
        <v>4</v>
      </c>
      <c r="Z11" s="118">
        <f>T11+W11</f>
        <v>1343</v>
      </c>
      <c r="AA11" s="120">
        <f>U11+X11</f>
        <v>1333</v>
      </c>
      <c r="AB11" s="156">
        <f>V11+Y11</f>
        <v>962</v>
      </c>
    </row>
    <row r="12" spans="2:28" ht="15" customHeight="1" thickBot="1">
      <c r="B12" s="127" t="s">
        <v>3</v>
      </c>
      <c r="C12" s="128"/>
      <c r="D12" s="172">
        <f>'１２月'!D12+'１月'!C38</f>
        <v>11923</v>
      </c>
      <c r="E12" s="173"/>
      <c r="F12" s="174"/>
      <c r="G12" s="55" t="s">
        <v>4</v>
      </c>
      <c r="H12" s="73">
        <f>D12-'１２月'!D12</f>
        <v>46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2288</v>
      </c>
      <c r="N12" s="120">
        <v>2236</v>
      </c>
      <c r="O12" s="61"/>
      <c r="P12" s="123">
        <v>1524</v>
      </c>
      <c r="Q12" s="59"/>
      <c r="S12" s="194"/>
      <c r="T12" s="175">
        <f>SUM(T11:U11)</f>
        <v>2672</v>
      </c>
      <c r="U12" s="176"/>
      <c r="V12" s="122"/>
      <c r="W12" s="175">
        <f>SUM(W11:X11)</f>
        <v>4</v>
      </c>
      <c r="X12" s="176"/>
      <c r="Y12" s="122"/>
      <c r="Z12" s="175">
        <f>SUM(Z11:AA11)</f>
        <v>2676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4524</v>
      </c>
      <c r="N13" s="176"/>
      <c r="O13" s="32" t="s">
        <v>159</v>
      </c>
      <c r="P13" s="122">
        <v>1524</v>
      </c>
      <c r="Q13" s="52" t="s">
        <v>161</v>
      </c>
      <c r="S13" s="193" t="s">
        <v>139</v>
      </c>
      <c r="T13" s="118">
        <v>2258</v>
      </c>
      <c r="U13" s="120">
        <v>2151</v>
      </c>
      <c r="V13" s="123">
        <v>1419</v>
      </c>
      <c r="W13" s="118">
        <v>38</v>
      </c>
      <c r="X13" s="120">
        <v>53</v>
      </c>
      <c r="Y13" s="123">
        <v>65</v>
      </c>
      <c r="Z13" s="118">
        <f>T13+W13</f>
        <v>2296</v>
      </c>
      <c r="AA13" s="120">
        <f>U13+X13</f>
        <v>2204</v>
      </c>
      <c r="AB13" s="156">
        <f>V13+Y13</f>
        <v>1484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535</v>
      </c>
      <c r="N14" s="120">
        <v>514</v>
      </c>
      <c r="O14" s="61"/>
      <c r="P14" s="123">
        <v>343</v>
      </c>
      <c r="Q14" s="59"/>
      <c r="S14" s="194"/>
      <c r="T14" s="175">
        <f>SUM(T13:U13)</f>
        <v>4409</v>
      </c>
      <c r="U14" s="176"/>
      <c r="V14" s="122"/>
      <c r="W14" s="175">
        <f>SUM(W13:X13)</f>
        <v>91</v>
      </c>
      <c r="X14" s="176"/>
      <c r="Y14" s="122"/>
      <c r="Z14" s="175">
        <f>SUM(Z13:AA13)</f>
        <v>4500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977</v>
      </c>
      <c r="E15" s="167"/>
      <c r="F15" s="168"/>
      <c r="G15" s="47" t="s">
        <v>4</v>
      </c>
      <c r="H15" s="69">
        <f>D15-'１２月'!D15</f>
        <v>17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1049</v>
      </c>
      <c r="N15" s="176"/>
      <c r="O15" s="32" t="s">
        <v>159</v>
      </c>
      <c r="P15" s="122">
        <v>343</v>
      </c>
      <c r="Q15" s="52" t="s">
        <v>161</v>
      </c>
      <c r="S15" s="193" t="s">
        <v>140</v>
      </c>
      <c r="T15" s="118">
        <v>524</v>
      </c>
      <c r="U15" s="120">
        <v>507</v>
      </c>
      <c r="V15" s="123">
        <v>334</v>
      </c>
      <c r="W15" s="118">
        <v>3</v>
      </c>
      <c r="X15" s="120">
        <v>2</v>
      </c>
      <c r="Y15" s="123">
        <v>5</v>
      </c>
      <c r="Z15" s="118">
        <f>T15+W15</f>
        <v>527</v>
      </c>
      <c r="AA15" s="120">
        <f>U15+X15</f>
        <v>509</v>
      </c>
      <c r="AB15" s="156">
        <f>V15+Y15</f>
        <v>339</v>
      </c>
    </row>
    <row r="16" spans="2:28" ht="15" customHeight="1">
      <c r="B16" s="125" t="s">
        <v>1</v>
      </c>
      <c r="C16" s="126"/>
      <c r="D16" s="186">
        <f>'１２月'!D16+'１月'!D47</f>
        <v>481</v>
      </c>
      <c r="E16" s="170"/>
      <c r="F16" s="171"/>
      <c r="G16" s="49" t="s">
        <v>4</v>
      </c>
      <c r="H16" s="70">
        <f>D16-'１２月'!D16</f>
        <v>6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1532</v>
      </c>
      <c r="N16" s="120">
        <v>1522</v>
      </c>
      <c r="O16" s="61"/>
      <c r="P16" s="123">
        <v>1074</v>
      </c>
      <c r="Q16" s="59"/>
      <c r="S16" s="194"/>
      <c r="T16" s="175">
        <f>SUM(T15:U15)</f>
        <v>1031</v>
      </c>
      <c r="U16" s="176"/>
      <c r="V16" s="122"/>
      <c r="W16" s="175">
        <f>SUM(W15:X15)</f>
        <v>5</v>
      </c>
      <c r="X16" s="176"/>
      <c r="Y16" s="122"/>
      <c r="Z16" s="175">
        <f>SUM(Z15:AA15)</f>
        <v>1036</v>
      </c>
      <c r="AA16" s="176"/>
      <c r="AB16" s="155"/>
    </row>
    <row r="17" spans="2:28" ht="15" customHeight="1">
      <c r="B17" s="125" t="s">
        <v>2</v>
      </c>
      <c r="C17" s="126"/>
      <c r="D17" s="186">
        <f>'１２月'!D17+'１月'!E47</f>
        <v>496</v>
      </c>
      <c r="E17" s="170"/>
      <c r="F17" s="171"/>
      <c r="G17" s="49" t="s">
        <v>4</v>
      </c>
      <c r="H17" s="72">
        <f>D17-'１２月'!D17</f>
        <v>11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3054</v>
      </c>
      <c r="N17" s="176"/>
      <c r="O17" s="32" t="s">
        <v>159</v>
      </c>
      <c r="P17" s="122">
        <v>1005</v>
      </c>
      <c r="Q17" s="52" t="s">
        <v>161</v>
      </c>
      <c r="S17" s="193" t="s">
        <v>193</v>
      </c>
      <c r="T17" s="118">
        <v>4571</v>
      </c>
      <c r="U17" s="120">
        <v>4497</v>
      </c>
      <c r="V17" s="123">
        <v>3082</v>
      </c>
      <c r="W17" s="118">
        <v>141</v>
      </c>
      <c r="X17" s="120">
        <v>161</v>
      </c>
      <c r="Y17" s="123">
        <v>226</v>
      </c>
      <c r="Z17" s="118">
        <f>T17+W17</f>
        <v>4712</v>
      </c>
      <c r="AA17" s="120">
        <f>U17+X17</f>
        <v>4658</v>
      </c>
      <c r="AB17" s="156">
        <f>V17+Y17</f>
        <v>3308</v>
      </c>
    </row>
    <row r="18" spans="2:28" ht="15" customHeight="1" thickBot="1">
      <c r="B18" s="127" t="s">
        <v>3</v>
      </c>
      <c r="C18" s="128"/>
      <c r="D18" s="172">
        <f>'１２月'!D18+'１月'!C47</f>
        <v>689</v>
      </c>
      <c r="E18" s="173"/>
      <c r="F18" s="174"/>
      <c r="G18" s="55" t="s">
        <v>4</v>
      </c>
      <c r="H18" s="73">
        <f>D18-'１２月'!D18</f>
        <v>11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2602</v>
      </c>
      <c r="N18" s="120">
        <v>2534</v>
      </c>
      <c r="O18" s="61"/>
      <c r="P18" s="123">
        <v>1855</v>
      </c>
      <c r="Q18" s="59"/>
      <c r="S18" s="194"/>
      <c r="T18" s="175">
        <f>SUM(T17:U17)</f>
        <v>9068</v>
      </c>
      <c r="U18" s="176"/>
      <c r="V18" s="122"/>
      <c r="W18" s="175">
        <f>SUM(W17:X17)</f>
        <v>302</v>
      </c>
      <c r="X18" s="176"/>
      <c r="Y18" s="122"/>
      <c r="Z18" s="175">
        <f>SUM(Z17:AA17)</f>
        <v>9370</v>
      </c>
      <c r="AA18" s="176"/>
      <c r="AB18" s="155"/>
    </row>
    <row r="19" spans="12:28" ht="15" customHeight="1">
      <c r="L19" s="180"/>
      <c r="M19" s="175">
        <f>SUM(M18:N18)</f>
        <v>5136</v>
      </c>
      <c r="N19" s="176"/>
      <c r="O19" s="32" t="s">
        <v>159</v>
      </c>
      <c r="P19" s="122">
        <v>1855</v>
      </c>
      <c r="Q19" s="52" t="s">
        <v>161</v>
      </c>
      <c r="S19" s="193" t="s">
        <v>194</v>
      </c>
      <c r="T19" s="118">
        <v>71</v>
      </c>
      <c r="U19" s="120">
        <v>69</v>
      </c>
      <c r="V19" s="123">
        <v>43</v>
      </c>
      <c r="W19" s="118">
        <v>0</v>
      </c>
      <c r="X19" s="120">
        <v>0</v>
      </c>
      <c r="Y19" s="123">
        <v>0</v>
      </c>
      <c r="Z19" s="118">
        <f>T19+W19</f>
        <v>71</v>
      </c>
      <c r="AA19" s="120">
        <f>U19+X19</f>
        <v>69</v>
      </c>
      <c r="AB19" s="156">
        <f>V19+Y19</f>
        <v>43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79</v>
      </c>
      <c r="N20" s="120">
        <v>86</v>
      </c>
      <c r="O20" s="61"/>
      <c r="P20" s="123">
        <v>46</v>
      </c>
      <c r="Q20" s="59"/>
      <c r="S20" s="194"/>
      <c r="T20" s="175">
        <f>SUM(T19:U19)</f>
        <v>140</v>
      </c>
      <c r="U20" s="176"/>
      <c r="V20" s="122"/>
      <c r="W20" s="175">
        <f>SUM(W19:X19)</f>
        <v>0</v>
      </c>
      <c r="X20" s="176"/>
      <c r="Y20" s="122"/>
      <c r="Z20" s="175">
        <f>SUM(Z19:AA19)</f>
        <v>140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165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1356</v>
      </c>
      <c r="U21" s="120">
        <v>1290</v>
      </c>
      <c r="V21" s="123">
        <v>897</v>
      </c>
      <c r="W21" s="118">
        <v>62</v>
      </c>
      <c r="X21" s="120">
        <v>40</v>
      </c>
      <c r="Y21" s="123">
        <v>69</v>
      </c>
      <c r="Z21" s="118">
        <f>T21+W21</f>
        <v>1418</v>
      </c>
      <c r="AA21" s="120">
        <f>U21+X21</f>
        <v>1330</v>
      </c>
      <c r="AB21" s="156">
        <f>V21+Y21</f>
        <v>966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1410</v>
      </c>
      <c r="N22" s="120">
        <v>1326</v>
      </c>
      <c r="O22" s="61"/>
      <c r="P22" s="123">
        <v>963</v>
      </c>
      <c r="Q22" s="59"/>
      <c r="S22" s="194"/>
      <c r="T22" s="175">
        <f>SUM(T21:U21)</f>
        <v>2646</v>
      </c>
      <c r="U22" s="176"/>
      <c r="V22" s="122"/>
      <c r="W22" s="175">
        <f>SUM(W21:X21)</f>
        <v>102</v>
      </c>
      <c r="X22" s="176"/>
      <c r="Y22" s="122"/>
      <c r="Z22" s="175">
        <f>SUM(Z21:AA21)</f>
        <v>2748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17</v>
      </c>
      <c r="F23" s="106">
        <f>SUM(D23:E23)</f>
        <v>40</v>
      </c>
      <c r="G23" s="49" t="s">
        <v>4</v>
      </c>
      <c r="H23" s="71">
        <f>F23-'１２月'!F23</f>
        <v>-2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2736</v>
      </c>
      <c r="N23" s="176"/>
      <c r="O23" s="32" t="s">
        <v>159</v>
      </c>
      <c r="P23" s="122">
        <v>963</v>
      </c>
      <c r="Q23" s="52" t="s">
        <v>161</v>
      </c>
      <c r="S23" s="193" t="s">
        <v>145</v>
      </c>
      <c r="T23" s="118">
        <v>462</v>
      </c>
      <c r="U23" s="120">
        <v>454</v>
      </c>
      <c r="V23" s="123">
        <v>264</v>
      </c>
      <c r="W23" s="118">
        <v>3</v>
      </c>
      <c r="X23" s="120">
        <v>6</v>
      </c>
      <c r="Y23" s="123">
        <v>7</v>
      </c>
      <c r="Z23" s="118">
        <f>T23+W23</f>
        <v>465</v>
      </c>
      <c r="AA23" s="120">
        <f>U23+X23</f>
        <v>460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10</v>
      </c>
      <c r="E24" s="105">
        <f t="shared" si="0"/>
        <v>8</v>
      </c>
      <c r="F24" s="106">
        <f aca="true" t="shared" si="2" ref="F24:F29">SUM(D24:E24)</f>
        <v>18</v>
      </c>
      <c r="G24" s="49" t="s">
        <v>4</v>
      </c>
      <c r="H24" s="71">
        <f>F24-'１２月'!F24</f>
        <v>-1</v>
      </c>
      <c r="I24" s="50" t="s">
        <v>5</v>
      </c>
      <c r="J24" s="35" t="str">
        <f t="shared" si="1"/>
        <v>↓</v>
      </c>
      <c r="L24" s="179" t="s">
        <v>145</v>
      </c>
      <c r="M24" s="118">
        <v>460</v>
      </c>
      <c r="N24" s="120">
        <v>458</v>
      </c>
      <c r="O24" s="61"/>
      <c r="P24" s="123">
        <v>266</v>
      </c>
      <c r="Q24" s="59"/>
      <c r="S24" s="194"/>
      <c r="T24" s="175">
        <f>SUM(T23:U23)</f>
        <v>916</v>
      </c>
      <c r="U24" s="176"/>
      <c r="V24" s="122"/>
      <c r="W24" s="175">
        <f>SUM(W23:X23)</f>
        <v>9</v>
      </c>
      <c r="X24" s="176"/>
      <c r="Y24" s="122"/>
      <c r="Z24" s="175">
        <f>SUM(Z23:AA23)</f>
        <v>925</v>
      </c>
      <c r="AA24" s="176"/>
      <c r="AB24" s="155"/>
    </row>
    <row r="25" spans="2:28" ht="15" customHeight="1">
      <c r="B25" s="13" t="s">
        <v>11</v>
      </c>
      <c r="C25" s="105">
        <f t="shared" si="0"/>
        <v>106</v>
      </c>
      <c r="D25" s="105">
        <f t="shared" si="0"/>
        <v>97</v>
      </c>
      <c r="E25" s="105">
        <f t="shared" si="0"/>
        <v>85</v>
      </c>
      <c r="F25" s="106">
        <f t="shared" si="2"/>
        <v>182</v>
      </c>
      <c r="G25" s="49" t="s">
        <v>4</v>
      </c>
      <c r="H25" s="71">
        <f>F25-'１２月'!F25</f>
        <v>16</v>
      </c>
      <c r="I25" s="50" t="s">
        <v>5</v>
      </c>
      <c r="J25" s="35" t="str">
        <f t="shared" si="1"/>
        <v>↑</v>
      </c>
      <c r="L25" s="180"/>
      <c r="M25" s="175">
        <f>SUM(M24:N24)</f>
        <v>918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2022</v>
      </c>
      <c r="U25" s="120">
        <v>1920</v>
      </c>
      <c r="V25" s="123">
        <v>1508</v>
      </c>
      <c r="W25" s="118">
        <v>115</v>
      </c>
      <c r="X25" s="120">
        <v>98</v>
      </c>
      <c r="Y25" s="123">
        <v>146</v>
      </c>
      <c r="Z25" s="118">
        <f>T25+W25</f>
        <v>2137</v>
      </c>
      <c r="AA25" s="120">
        <f>U25+X25</f>
        <v>2018</v>
      </c>
      <c r="AB25" s="156">
        <f>V25+Y25</f>
        <v>1654</v>
      </c>
    </row>
    <row r="26" spans="2:28" ht="15" customHeight="1">
      <c r="B26" s="13" t="s">
        <v>12</v>
      </c>
      <c r="C26" s="105">
        <f t="shared" si="0"/>
        <v>46</v>
      </c>
      <c r="D26" s="105">
        <f t="shared" si="0"/>
        <v>60</v>
      </c>
      <c r="E26" s="105">
        <f t="shared" si="0"/>
        <v>44</v>
      </c>
      <c r="F26" s="106">
        <f t="shared" si="2"/>
        <v>104</v>
      </c>
      <c r="G26" s="49" t="s">
        <v>4</v>
      </c>
      <c r="H26" s="71">
        <f>F26-'１２月'!F26</f>
        <v>-41</v>
      </c>
      <c r="I26" s="50" t="s">
        <v>5</v>
      </c>
      <c r="J26" s="35" t="str">
        <f t="shared" si="1"/>
        <v>↓</v>
      </c>
      <c r="L26" s="179" t="s">
        <v>146</v>
      </c>
      <c r="M26" s="118">
        <v>1936</v>
      </c>
      <c r="N26" s="120">
        <v>1796</v>
      </c>
      <c r="O26" s="61"/>
      <c r="P26" s="123">
        <v>1514</v>
      </c>
      <c r="Q26" s="59"/>
      <c r="S26" s="194"/>
      <c r="T26" s="175">
        <f>SUM(T25:U25)</f>
        <v>3942</v>
      </c>
      <c r="U26" s="176"/>
      <c r="V26" s="122"/>
      <c r="W26" s="175">
        <f>SUM(W25:X25)</f>
        <v>213</v>
      </c>
      <c r="X26" s="176"/>
      <c r="Y26" s="122"/>
      <c r="Z26" s="175">
        <f>SUM(Z25:AA25)</f>
        <v>4155</v>
      </c>
      <c r="AA26" s="176"/>
      <c r="AB26" s="155"/>
    </row>
    <row r="27" spans="2:28" ht="15" customHeight="1">
      <c r="B27" s="13" t="s">
        <v>13</v>
      </c>
      <c r="C27" s="105">
        <f t="shared" si="0"/>
        <v>12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F27-'１２月'!F27</f>
        <v>0</v>
      </c>
      <c r="I27" s="50" t="s">
        <v>5</v>
      </c>
      <c r="J27" s="35">
        <f t="shared" si="1"/>
      </c>
      <c r="L27" s="180"/>
      <c r="M27" s="175">
        <f>SUM(M26:N26)</f>
        <v>3732</v>
      </c>
      <c r="N27" s="176"/>
      <c r="O27" s="32" t="s">
        <v>159</v>
      </c>
      <c r="P27" s="122">
        <v>1452</v>
      </c>
      <c r="Q27" s="52" t="s">
        <v>161</v>
      </c>
      <c r="S27" s="193" t="s">
        <v>195</v>
      </c>
      <c r="T27" s="118">
        <v>2520</v>
      </c>
      <c r="U27" s="120">
        <v>2607</v>
      </c>
      <c r="V27" s="123">
        <v>1647</v>
      </c>
      <c r="W27" s="118">
        <v>51</v>
      </c>
      <c r="X27" s="120">
        <v>55</v>
      </c>
      <c r="Y27" s="123">
        <v>89</v>
      </c>
      <c r="Z27" s="118">
        <f>T27+W27</f>
        <v>2571</v>
      </c>
      <c r="AA27" s="120">
        <f>U27+X27</f>
        <v>2662</v>
      </c>
      <c r="AB27" s="156">
        <f>V27+Y27</f>
        <v>1736</v>
      </c>
    </row>
    <row r="28" spans="2:28" ht="15" customHeight="1" thickBot="1">
      <c r="B28" s="14" t="s">
        <v>14</v>
      </c>
      <c r="C28" s="107">
        <f t="shared" si="0"/>
        <v>12</v>
      </c>
      <c r="D28" s="107">
        <f t="shared" si="0"/>
        <v>4</v>
      </c>
      <c r="E28" s="107">
        <f t="shared" si="0"/>
        <v>3</v>
      </c>
      <c r="F28" s="108">
        <f t="shared" si="2"/>
        <v>7</v>
      </c>
      <c r="G28" s="60" t="s">
        <v>4</v>
      </c>
      <c r="H28" s="74">
        <f>F28-'１２月'!F28</f>
        <v>0</v>
      </c>
      <c r="I28" s="53" t="s">
        <v>5</v>
      </c>
      <c r="J28" s="35">
        <f t="shared" si="1"/>
      </c>
      <c r="L28" s="179" t="s">
        <v>147</v>
      </c>
      <c r="M28" s="118">
        <v>375</v>
      </c>
      <c r="N28" s="120">
        <v>386</v>
      </c>
      <c r="O28" s="61"/>
      <c r="P28" s="123">
        <v>264</v>
      </c>
      <c r="Q28" s="59"/>
      <c r="S28" s="194"/>
      <c r="T28" s="175">
        <f>SUM(T27:U27)</f>
        <v>5127</v>
      </c>
      <c r="U28" s="176"/>
      <c r="V28" s="122"/>
      <c r="W28" s="175">
        <f>SUM(W27:X27)</f>
        <v>106</v>
      </c>
      <c r="X28" s="176"/>
      <c r="Y28" s="122"/>
      <c r="Z28" s="175">
        <f>SUM(Z27:AA27)</f>
        <v>5233</v>
      </c>
      <c r="AA28" s="176"/>
      <c r="AB28" s="155"/>
    </row>
    <row r="29" spans="2:28" ht="15" customHeight="1" thickBot="1">
      <c r="B29" s="15" t="s">
        <v>15</v>
      </c>
      <c r="C29" s="109">
        <f t="shared" si="0"/>
        <v>57</v>
      </c>
      <c r="D29" s="109">
        <f t="shared" si="0"/>
        <v>46</v>
      </c>
      <c r="E29" s="109">
        <f t="shared" si="0"/>
        <v>47</v>
      </c>
      <c r="F29" s="110">
        <f t="shared" si="2"/>
        <v>93</v>
      </c>
      <c r="G29" s="62" t="s">
        <v>4</v>
      </c>
      <c r="H29" s="75">
        <f>F29-'１２月'!F29</f>
        <v>56</v>
      </c>
      <c r="I29" s="63" t="s">
        <v>5</v>
      </c>
      <c r="J29" s="35" t="str">
        <f t="shared" si="1"/>
        <v>↑</v>
      </c>
      <c r="L29" s="180"/>
      <c r="M29" s="175">
        <f>SUM(M28:N28)</f>
        <v>761</v>
      </c>
      <c r="N29" s="176"/>
      <c r="O29" s="32" t="s">
        <v>159</v>
      </c>
      <c r="P29" s="122">
        <v>264</v>
      </c>
      <c r="Q29" s="52" t="s">
        <v>161</v>
      </c>
      <c r="S29" s="193" t="s">
        <v>151</v>
      </c>
      <c r="T29" s="118">
        <v>1017</v>
      </c>
      <c r="U29" s="120">
        <v>1010</v>
      </c>
      <c r="V29" s="123">
        <v>646</v>
      </c>
      <c r="W29" s="118">
        <v>0</v>
      </c>
      <c r="X29" s="120">
        <v>4</v>
      </c>
      <c r="Y29" s="123">
        <v>4</v>
      </c>
      <c r="Z29" s="118">
        <f>T29+W29</f>
        <v>1017</v>
      </c>
      <c r="AA29" s="120">
        <f>U29+X29</f>
        <v>1014</v>
      </c>
      <c r="AB29" s="156">
        <f>V29+Y29</f>
        <v>650</v>
      </c>
    </row>
    <row r="30" spans="2:28" ht="15" customHeight="1" thickBot="1">
      <c r="B30" s="10"/>
      <c r="C30" s="46"/>
      <c r="H30" s="66"/>
      <c r="L30" s="179" t="s">
        <v>148</v>
      </c>
      <c r="M30" s="118">
        <v>1069</v>
      </c>
      <c r="N30" s="120">
        <v>1100</v>
      </c>
      <c r="O30" s="61"/>
      <c r="P30" s="123">
        <v>772</v>
      </c>
      <c r="Q30" s="59"/>
      <c r="S30" s="194"/>
      <c r="T30" s="175">
        <f>SUM(T29:U29)</f>
        <v>2027</v>
      </c>
      <c r="U30" s="176"/>
      <c r="V30" s="122"/>
      <c r="W30" s="175">
        <f>SUM(W29:X29)</f>
        <v>4</v>
      </c>
      <c r="X30" s="176"/>
      <c r="Y30" s="122"/>
      <c r="Z30" s="175">
        <f>SUM(Z29:AA29)</f>
        <v>2031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2169</v>
      </c>
      <c r="N31" s="176"/>
      <c r="O31" s="32" t="s">
        <v>159</v>
      </c>
      <c r="P31" s="122">
        <v>771</v>
      </c>
      <c r="Q31" s="52" t="s">
        <v>161</v>
      </c>
      <c r="S31" s="193" t="s">
        <v>152</v>
      </c>
      <c r="T31" s="118">
        <v>163</v>
      </c>
      <c r="U31" s="120">
        <v>142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163</v>
      </c>
      <c r="AA31" s="120">
        <f>U31+X31</f>
        <v>142</v>
      </c>
      <c r="AB31" s="156">
        <f>V31+Y31</f>
        <v>78</v>
      </c>
    </row>
    <row r="32" spans="2:28" ht="15" customHeight="1">
      <c r="B32" s="13" t="s">
        <v>9</v>
      </c>
      <c r="C32" s="116">
        <v>0</v>
      </c>
      <c r="D32" s="116">
        <v>21</v>
      </c>
      <c r="E32" s="116">
        <v>17</v>
      </c>
      <c r="F32" s="106">
        <f>SUM(D32:E32)</f>
        <v>38</v>
      </c>
      <c r="G32" s="49" t="s">
        <v>4</v>
      </c>
      <c r="H32" s="71">
        <f>F32-'１２月'!F32</f>
        <v>0</v>
      </c>
      <c r="I32" s="50" t="s">
        <v>5</v>
      </c>
      <c r="J32" s="35">
        <f aca="true" t="shared" si="3" ref="J32:J38">IF(H32=0,"",IF(H32&gt;0,"↑","↓"))</f>
      </c>
      <c r="L32" s="179" t="s">
        <v>149</v>
      </c>
      <c r="M32" s="118">
        <v>1095</v>
      </c>
      <c r="N32" s="120">
        <v>1174</v>
      </c>
      <c r="O32" s="61"/>
      <c r="P32" s="123">
        <v>703</v>
      </c>
      <c r="Q32" s="59"/>
      <c r="S32" s="194"/>
      <c r="T32" s="175">
        <f>SUM(T31:U31)</f>
        <v>305</v>
      </c>
      <c r="U32" s="176"/>
      <c r="V32" s="122"/>
      <c r="W32" s="175">
        <f>SUM(W31:X31)</f>
        <v>0</v>
      </c>
      <c r="X32" s="176"/>
      <c r="Y32" s="122"/>
      <c r="Z32" s="175">
        <f>SUM(Z31:AA31)</f>
        <v>305</v>
      </c>
      <c r="AA32" s="176"/>
      <c r="AB32" s="155"/>
    </row>
    <row r="33" spans="2:28" ht="15" customHeight="1">
      <c r="B33" s="13" t="s">
        <v>10</v>
      </c>
      <c r="C33" s="116">
        <v>3</v>
      </c>
      <c r="D33" s="116">
        <v>10</v>
      </c>
      <c r="E33" s="116">
        <v>8</v>
      </c>
      <c r="F33" s="106">
        <f aca="true" t="shared" si="4" ref="F33:F38">SUM(D33:E33)</f>
        <v>18</v>
      </c>
      <c r="G33" s="49" t="s">
        <v>4</v>
      </c>
      <c r="H33" s="71">
        <f>F33-'１２月'!F33</f>
        <v>-1</v>
      </c>
      <c r="I33" s="50" t="s">
        <v>5</v>
      </c>
      <c r="J33" s="35" t="str">
        <f t="shared" si="3"/>
        <v>↓</v>
      </c>
      <c r="L33" s="180"/>
      <c r="M33" s="175">
        <f>SUM(M32:N32)</f>
        <v>2269</v>
      </c>
      <c r="N33" s="176"/>
      <c r="O33" s="32" t="s">
        <v>159</v>
      </c>
      <c r="P33" s="122">
        <v>701</v>
      </c>
      <c r="Q33" s="52" t="s">
        <v>161</v>
      </c>
      <c r="S33" s="193" t="s">
        <v>153</v>
      </c>
      <c r="T33" s="118">
        <v>186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80</v>
      </c>
      <c r="D34" s="116">
        <v>78</v>
      </c>
      <c r="E34" s="116">
        <v>67</v>
      </c>
      <c r="F34" s="106">
        <f t="shared" si="4"/>
        <v>145</v>
      </c>
      <c r="G34" s="49" t="s">
        <v>4</v>
      </c>
      <c r="H34" s="71">
        <f>F34-'１２月'!F34</f>
        <v>24</v>
      </c>
      <c r="I34" s="50" t="s">
        <v>5</v>
      </c>
      <c r="J34" s="35" t="str">
        <f t="shared" si="3"/>
        <v>↑</v>
      </c>
      <c r="L34" s="179" t="s">
        <v>150</v>
      </c>
      <c r="M34" s="118">
        <v>407</v>
      </c>
      <c r="N34" s="120">
        <v>388</v>
      </c>
      <c r="O34" s="61"/>
      <c r="P34" s="123">
        <v>261</v>
      </c>
      <c r="Q34" s="59"/>
      <c r="S34" s="194"/>
      <c r="T34" s="175">
        <f>SUM(T33:U33)</f>
        <v>409</v>
      </c>
      <c r="U34" s="176"/>
      <c r="V34" s="122"/>
      <c r="W34" s="175">
        <f>SUM(W33:X33)</f>
        <v>0</v>
      </c>
      <c r="X34" s="176"/>
      <c r="Y34" s="122"/>
      <c r="Z34" s="175">
        <f>SUM(Z33:AA33)</f>
        <v>409</v>
      </c>
      <c r="AA34" s="176"/>
      <c r="AB34" s="155"/>
    </row>
    <row r="35" spans="2:28" ht="15" customHeight="1">
      <c r="B35" s="13" t="s">
        <v>12</v>
      </c>
      <c r="C35" s="116">
        <v>36</v>
      </c>
      <c r="D35" s="116">
        <v>49</v>
      </c>
      <c r="E35" s="116">
        <v>40</v>
      </c>
      <c r="F35" s="106">
        <f t="shared" si="4"/>
        <v>89</v>
      </c>
      <c r="G35" s="49" t="s">
        <v>4</v>
      </c>
      <c r="H35" s="71">
        <f>F35-'１２月'!F35</f>
        <v>-25</v>
      </c>
      <c r="I35" s="50" t="s">
        <v>5</v>
      </c>
      <c r="J35" s="35" t="str">
        <f t="shared" si="3"/>
        <v>↓</v>
      </c>
      <c r="L35" s="180"/>
      <c r="M35" s="175">
        <f>SUM(M34:N34)</f>
        <v>795</v>
      </c>
      <c r="N35" s="176"/>
      <c r="O35" s="32" t="s">
        <v>159</v>
      </c>
      <c r="P35" s="122">
        <v>261</v>
      </c>
      <c r="Q35" s="52" t="s">
        <v>161</v>
      </c>
      <c r="S35" s="193" t="s">
        <v>154</v>
      </c>
      <c r="T35" s="118">
        <v>652</v>
      </c>
      <c r="U35" s="120">
        <v>638</v>
      </c>
      <c r="V35" s="123">
        <v>422</v>
      </c>
      <c r="W35" s="118">
        <v>59</v>
      </c>
      <c r="X35" s="120">
        <v>69</v>
      </c>
      <c r="Y35" s="123">
        <v>61</v>
      </c>
      <c r="Z35" s="118">
        <f>T35+W35</f>
        <v>711</v>
      </c>
      <c r="AA35" s="120">
        <f>U35+X35</f>
        <v>707</v>
      </c>
      <c r="AB35" s="156">
        <f>V35+Y35</f>
        <v>483</v>
      </c>
    </row>
    <row r="36" spans="2:28" ht="15" customHeight="1">
      <c r="B36" s="13" t="s">
        <v>13</v>
      </c>
      <c r="C36" s="116">
        <v>11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F36-'１２月'!F36</f>
        <v>0</v>
      </c>
      <c r="I36" s="50" t="s">
        <v>5</v>
      </c>
      <c r="J36" s="35">
        <f t="shared" si="3"/>
      </c>
      <c r="L36" s="179" t="s">
        <v>151</v>
      </c>
      <c r="M36" s="118">
        <v>1017</v>
      </c>
      <c r="N36" s="120">
        <v>1014</v>
      </c>
      <c r="O36" s="61"/>
      <c r="P36" s="123">
        <v>650</v>
      </c>
      <c r="Q36" s="59"/>
      <c r="S36" s="194"/>
      <c r="T36" s="175">
        <f>SUM(T35:U35)</f>
        <v>1290</v>
      </c>
      <c r="U36" s="176"/>
      <c r="V36" s="122"/>
      <c r="W36" s="175">
        <f>SUM(W35:X35)</f>
        <v>128</v>
      </c>
      <c r="X36" s="176"/>
      <c r="Y36" s="122"/>
      <c r="Z36" s="175">
        <f>SUM(Z35:AA35)</f>
        <v>1418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-2</v>
      </c>
      <c r="I37" s="53" t="s">
        <v>5</v>
      </c>
      <c r="J37" s="35" t="str">
        <f t="shared" si="3"/>
        <v>↓</v>
      </c>
      <c r="L37" s="180"/>
      <c r="M37" s="175">
        <f>SUM(M36:N36)</f>
        <v>2031</v>
      </c>
      <c r="N37" s="176"/>
      <c r="O37" s="32" t="s">
        <v>159</v>
      </c>
      <c r="P37" s="122">
        <v>650</v>
      </c>
      <c r="Q37" s="52" t="s">
        <v>161</v>
      </c>
      <c r="S37" s="193" t="s">
        <v>196</v>
      </c>
      <c r="T37" s="159">
        <v>319</v>
      </c>
      <c r="U37" s="120">
        <v>314</v>
      </c>
      <c r="V37" s="123">
        <v>209</v>
      </c>
      <c r="W37" s="118">
        <v>7</v>
      </c>
      <c r="X37" s="120">
        <v>3</v>
      </c>
      <c r="Y37" s="123">
        <v>10</v>
      </c>
      <c r="Z37" s="118">
        <f>T37+W37</f>
        <v>326</v>
      </c>
      <c r="AA37" s="120">
        <f>U37+X37</f>
        <v>317</v>
      </c>
      <c r="AB37" s="156">
        <f>V37+Y37</f>
        <v>219</v>
      </c>
    </row>
    <row r="38" spans="2:28" ht="15" customHeight="1" thickBot="1">
      <c r="B38" s="15" t="s">
        <v>15</v>
      </c>
      <c r="C38" s="109">
        <f>C32-C33+C34-C35+C36-C37</f>
        <v>46</v>
      </c>
      <c r="D38" s="109">
        <f>D32-D33+D34-D35+D36-D37</f>
        <v>40</v>
      </c>
      <c r="E38" s="109">
        <f>E32-E33+E34-E35+E36-E37</f>
        <v>36</v>
      </c>
      <c r="F38" s="110">
        <f t="shared" si="4"/>
        <v>76</v>
      </c>
      <c r="G38" s="64" t="s">
        <v>4</v>
      </c>
      <c r="H38" s="75">
        <f>F38-'１２月'!F38</f>
        <v>52</v>
      </c>
      <c r="I38" s="63" t="s">
        <v>5</v>
      </c>
      <c r="J38" s="35" t="str">
        <f t="shared" si="3"/>
        <v>↑</v>
      </c>
      <c r="L38" s="179" t="s">
        <v>152</v>
      </c>
      <c r="M38" s="118">
        <v>156</v>
      </c>
      <c r="N38" s="120">
        <v>136</v>
      </c>
      <c r="O38" s="61"/>
      <c r="P38" s="123">
        <v>73</v>
      </c>
      <c r="Q38" s="59"/>
      <c r="S38" s="194"/>
      <c r="T38" s="175">
        <f>SUM(T37:U37)</f>
        <v>633</v>
      </c>
      <c r="U38" s="176"/>
      <c r="V38" s="122"/>
      <c r="W38" s="175">
        <f>SUM(W37:X37)</f>
        <v>10</v>
      </c>
      <c r="X38" s="176"/>
      <c r="Y38" s="122"/>
      <c r="Z38" s="175">
        <f>SUM(Z37:AA37)</f>
        <v>643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292</v>
      </c>
      <c r="N39" s="176"/>
      <c r="O39" s="32" t="s">
        <v>159</v>
      </c>
      <c r="P39" s="122">
        <v>73</v>
      </c>
      <c r="Q39" s="52" t="s">
        <v>161</v>
      </c>
      <c r="S39" s="193" t="s">
        <v>156</v>
      </c>
      <c r="T39" s="118">
        <v>190</v>
      </c>
      <c r="U39" s="120">
        <v>207</v>
      </c>
      <c r="V39" s="123">
        <v>101</v>
      </c>
      <c r="W39" s="118">
        <v>1</v>
      </c>
      <c r="X39" s="120">
        <v>2</v>
      </c>
      <c r="Y39" s="123">
        <v>3</v>
      </c>
      <c r="Z39" s="118">
        <f>T39+W39</f>
        <v>191</v>
      </c>
      <c r="AA39" s="120">
        <f>U39+X39</f>
        <v>209</v>
      </c>
      <c r="AB39" s="156">
        <f>V39+Y39</f>
        <v>104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186</v>
      </c>
      <c r="N40" s="120">
        <v>223</v>
      </c>
      <c r="O40" s="61"/>
      <c r="P40" s="123">
        <v>92</v>
      </c>
      <c r="Q40" s="59"/>
      <c r="S40" s="194"/>
      <c r="T40" s="175">
        <f>SUM(T39:U39)</f>
        <v>397</v>
      </c>
      <c r="U40" s="176"/>
      <c r="V40" s="122"/>
      <c r="W40" s="175">
        <f>SUM(W39:X39)</f>
        <v>3</v>
      </c>
      <c r="X40" s="176"/>
      <c r="Y40" s="122"/>
      <c r="Z40" s="175">
        <f>SUM(Z39:AA39)</f>
        <v>400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2</v>
      </c>
      <c r="E41" s="116">
        <v>0</v>
      </c>
      <c r="F41" s="106">
        <f>SUM(D41:E41)</f>
        <v>2</v>
      </c>
      <c r="G41" s="49" t="s">
        <v>4</v>
      </c>
      <c r="H41" s="71">
        <f>F41-'１２月'!F41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80"/>
      <c r="M41" s="175">
        <f>SUM(M40:N40)</f>
        <v>409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112</v>
      </c>
      <c r="U41" s="120">
        <v>99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99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9" t="s">
        <v>154</v>
      </c>
      <c r="M42" s="118">
        <v>711</v>
      </c>
      <c r="N42" s="120">
        <v>707</v>
      </c>
      <c r="O42" s="61"/>
      <c r="P42" s="123">
        <v>483</v>
      </c>
      <c r="Q42" s="59"/>
      <c r="S42" s="194"/>
      <c r="T42" s="175">
        <f>SUM(T41:U41)</f>
        <v>211</v>
      </c>
      <c r="U42" s="176"/>
      <c r="V42" s="122"/>
      <c r="W42" s="175">
        <f>SUM(W41:X41)</f>
        <v>0</v>
      </c>
      <c r="X42" s="176"/>
      <c r="Y42" s="122"/>
      <c r="Z42" s="175">
        <f>SUM(Z41:AA41)</f>
        <v>211</v>
      </c>
      <c r="AA42" s="176"/>
      <c r="AB42" s="155"/>
    </row>
    <row r="43" spans="2:28" ht="15" customHeight="1">
      <c r="B43" s="13" t="s">
        <v>11</v>
      </c>
      <c r="C43" s="116">
        <v>26</v>
      </c>
      <c r="D43" s="116">
        <v>19</v>
      </c>
      <c r="E43" s="116">
        <v>18</v>
      </c>
      <c r="F43" s="106">
        <f t="shared" si="6"/>
        <v>37</v>
      </c>
      <c r="G43" s="49" t="s">
        <v>4</v>
      </c>
      <c r="H43" s="71">
        <f>F43-'１２月'!F43</f>
        <v>-8</v>
      </c>
      <c r="I43" s="50" t="s">
        <v>5</v>
      </c>
      <c r="J43" s="35" t="str">
        <f t="shared" si="5"/>
        <v>↓</v>
      </c>
      <c r="L43" s="180"/>
      <c r="M43" s="175">
        <f>SUM(M42:N42)</f>
        <v>1418</v>
      </c>
      <c r="N43" s="176"/>
      <c r="O43" s="32" t="s">
        <v>163</v>
      </c>
      <c r="P43" s="122">
        <v>482</v>
      </c>
      <c r="Q43" s="52" t="s">
        <v>164</v>
      </c>
      <c r="S43" s="193" t="s">
        <v>158</v>
      </c>
      <c r="T43" s="111">
        <f>T7+T9+T11+T13+T15+T17+T19+T21+T23+T25+T27+T29+T31+T33+T35+T37+T39+T41</f>
        <v>18052</v>
      </c>
      <c r="U43" s="112">
        <f>U7+U9+U11+U13+U15+U17+U19+U21+U23+U25+U27+U29+U31+U33+U35+U37+U39+U41</f>
        <v>17785</v>
      </c>
      <c r="V43" s="113">
        <f>V7+V9+V11+V13+V15+V17+V19+V21+V23+V25+V27+V29+V31+V33+V35+V37+V39+V41</f>
        <v>11923</v>
      </c>
      <c r="W43" s="111">
        <f aca="true" t="shared" si="7" ref="W43:AB43">W7+W9+W11+W13+W15+W17+W19+W21+W23+W25+W27+W29+W31+W33+W35+W37+W39+W41</f>
        <v>481</v>
      </c>
      <c r="X43" s="112">
        <f t="shared" si="7"/>
        <v>496</v>
      </c>
      <c r="Y43" s="113">
        <f t="shared" si="7"/>
        <v>689</v>
      </c>
      <c r="Z43" s="111">
        <f t="shared" si="7"/>
        <v>18533</v>
      </c>
      <c r="AA43" s="112">
        <f t="shared" si="7"/>
        <v>18281</v>
      </c>
      <c r="AB43" s="157">
        <f t="shared" si="7"/>
        <v>12612</v>
      </c>
    </row>
    <row r="44" spans="2:28" ht="15" customHeight="1" thickBot="1">
      <c r="B44" s="13" t="s">
        <v>12</v>
      </c>
      <c r="C44" s="116">
        <v>10</v>
      </c>
      <c r="D44" s="116">
        <v>11</v>
      </c>
      <c r="E44" s="116">
        <v>4</v>
      </c>
      <c r="F44" s="106">
        <f t="shared" si="6"/>
        <v>15</v>
      </c>
      <c r="G44" s="49" t="s">
        <v>4</v>
      </c>
      <c r="H44" s="71">
        <f>F44-'１２月'!F44</f>
        <v>-16</v>
      </c>
      <c r="I44" s="50" t="s">
        <v>5</v>
      </c>
      <c r="J44" s="35" t="str">
        <f t="shared" si="5"/>
        <v>↓</v>
      </c>
      <c r="L44" s="179" t="s">
        <v>155</v>
      </c>
      <c r="M44" s="118">
        <v>326</v>
      </c>
      <c r="N44" s="120">
        <v>317</v>
      </c>
      <c r="O44" s="61"/>
      <c r="P44" s="123">
        <v>219</v>
      </c>
      <c r="Q44" s="59"/>
      <c r="S44" s="195"/>
      <c r="T44" s="177">
        <f>SUM(T43:U43)</f>
        <v>35837</v>
      </c>
      <c r="U44" s="178"/>
      <c r="V44" s="114"/>
      <c r="W44" s="177">
        <f>SUM(W43:X43)</f>
        <v>977</v>
      </c>
      <c r="X44" s="178"/>
      <c r="Y44" s="114"/>
      <c r="Z44" s="177">
        <f>SUM(Z43:AA43)</f>
        <v>36814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80"/>
      <c r="M45" s="175">
        <f>SUM(M44:N44)</f>
        <v>643</v>
      </c>
      <c r="N45" s="176"/>
      <c r="O45" s="32" t="s">
        <v>159</v>
      </c>
      <c r="P45" s="122">
        <v>219</v>
      </c>
      <c r="Q45" s="52" t="s">
        <v>161</v>
      </c>
    </row>
    <row r="46" spans="2:17" ht="15" customHeight="1" thickBot="1">
      <c r="B46" s="14" t="s">
        <v>14</v>
      </c>
      <c r="C46" s="117">
        <v>6</v>
      </c>
      <c r="D46" s="117">
        <v>4</v>
      </c>
      <c r="E46" s="117">
        <v>3</v>
      </c>
      <c r="F46" s="108">
        <f t="shared" si="6"/>
        <v>7</v>
      </c>
      <c r="G46" s="60" t="s">
        <v>4</v>
      </c>
      <c r="H46" s="74">
        <f>F46-'１２月'!F46</f>
        <v>2</v>
      </c>
      <c r="I46" s="53" t="s">
        <v>5</v>
      </c>
      <c r="J46" s="35" t="str">
        <f t="shared" si="5"/>
        <v>↑</v>
      </c>
      <c r="L46" s="179" t="s">
        <v>156</v>
      </c>
      <c r="M46" s="118">
        <v>191</v>
      </c>
      <c r="N46" s="120">
        <v>209</v>
      </c>
      <c r="O46" s="61"/>
      <c r="P46" s="123">
        <v>104</v>
      </c>
      <c r="Q46" s="59"/>
    </row>
    <row r="47" spans="2:17" ht="15" customHeight="1" thickBot="1">
      <c r="B47" s="15" t="s">
        <v>15</v>
      </c>
      <c r="C47" s="109">
        <f>C41-C42+C43-C44+C45-C46</f>
        <v>11</v>
      </c>
      <c r="D47" s="109">
        <f>D41-D42+D43-D44+D45-D46</f>
        <v>6</v>
      </c>
      <c r="E47" s="109">
        <f>E41-E42+E43-E44+E45-E46</f>
        <v>11</v>
      </c>
      <c r="F47" s="110">
        <f t="shared" si="6"/>
        <v>17</v>
      </c>
      <c r="G47" s="64" t="s">
        <v>4</v>
      </c>
      <c r="H47" s="75">
        <f>F47-'１２月'!F47</f>
        <v>4</v>
      </c>
      <c r="I47" s="63" t="s">
        <v>5</v>
      </c>
      <c r="J47" s="35" t="str">
        <f t="shared" si="5"/>
        <v>↑</v>
      </c>
      <c r="L47" s="180"/>
      <c r="M47" s="175">
        <f>SUM(M46:N46)</f>
        <v>400</v>
      </c>
      <c r="N47" s="176"/>
      <c r="O47" s="32" t="s">
        <v>165</v>
      </c>
      <c r="P47" s="122">
        <v>104</v>
      </c>
      <c r="Q47" s="52" t="s">
        <v>166</v>
      </c>
    </row>
    <row r="48" spans="12:17" ht="15" customHeight="1">
      <c r="L48" s="179" t="s">
        <v>157</v>
      </c>
      <c r="M48" s="118">
        <v>112</v>
      </c>
      <c r="N48" s="120">
        <v>99</v>
      </c>
      <c r="O48" s="61"/>
      <c r="P48" s="123">
        <v>56</v>
      </c>
      <c r="Q48" s="59"/>
    </row>
    <row r="49" spans="12:17" ht="15" customHeight="1">
      <c r="L49" s="180"/>
      <c r="M49" s="175">
        <f>SUM(M48:N48)</f>
        <v>211</v>
      </c>
      <c r="N49" s="176"/>
      <c r="O49" s="32" t="s">
        <v>159</v>
      </c>
      <c r="P49" s="122">
        <v>56</v>
      </c>
      <c r="Q49" s="52" t="s">
        <v>161</v>
      </c>
    </row>
    <row r="50" spans="12:17" ht="15" customHeight="1">
      <c r="L50" s="179" t="s">
        <v>162</v>
      </c>
      <c r="M50" s="118">
        <v>416</v>
      </c>
      <c r="N50" s="120">
        <v>396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812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18533</v>
      </c>
      <c r="N52" s="112">
        <f>SUM(N6+N8+N10+N12+N14+N16+N18+N20+N22+N24+N26+N28+N30+N32+N34+N36+N38+N40+N42+N44+N46+N48+N50)</f>
        <v>18281</v>
      </c>
      <c r="O52" s="61"/>
      <c r="P52" s="113">
        <f>SUM(P6+P8+P10+P12+P14+P16+P18+P20+P22+P24+P26+P28+P30+P32+P34+P36+P38+P40+P42+P44+P46+P48+P50)</f>
        <v>12612</v>
      </c>
      <c r="Q52" s="59"/>
    </row>
    <row r="53" spans="12:17" ht="15" customHeight="1" thickBot="1">
      <c r="L53" s="181"/>
      <c r="M53" s="177">
        <f>SUM(M52:N52)</f>
        <v>36814</v>
      </c>
      <c r="N53" s="178"/>
      <c r="O53" s="65" t="s">
        <v>167</v>
      </c>
      <c r="P53" s="114">
        <f>SUM(P7+P9+P11+P13+P15+P17+P19+P21+P23+P25+P27+P29+P31+P33+P35+P37+P39+P41+P43+P45+P47+P49+P51)</f>
        <v>12297</v>
      </c>
      <c r="Q53" s="43" t="s">
        <v>168</v>
      </c>
    </row>
  </sheetData>
  <sheetProtection/>
  <mergeCells count="143"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17:N17"/>
    <mergeCell ref="M19:N19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T8:U8"/>
    <mergeCell ref="S9:S10"/>
    <mergeCell ref="T10:U10"/>
    <mergeCell ref="S11:S12"/>
    <mergeCell ref="T12:U12"/>
    <mergeCell ref="S13:S14"/>
    <mergeCell ref="T14:U14"/>
    <mergeCell ref="S15:S16"/>
    <mergeCell ref="T16:U16"/>
    <mergeCell ref="S17:S18"/>
    <mergeCell ref="T18:U18"/>
    <mergeCell ref="S19:S20"/>
    <mergeCell ref="T20:U20"/>
    <mergeCell ref="S21:S22"/>
    <mergeCell ref="T22:U22"/>
    <mergeCell ref="S23:S24"/>
    <mergeCell ref="T24:U24"/>
    <mergeCell ref="S25:S26"/>
    <mergeCell ref="T26:U26"/>
    <mergeCell ref="S27:S28"/>
    <mergeCell ref="T28:U28"/>
    <mergeCell ref="S29:S30"/>
    <mergeCell ref="T30:U30"/>
    <mergeCell ref="S31:S32"/>
    <mergeCell ref="T32:U32"/>
    <mergeCell ref="S33:S34"/>
    <mergeCell ref="T34:U34"/>
    <mergeCell ref="S35:S36"/>
    <mergeCell ref="T36:U36"/>
    <mergeCell ref="S37:S38"/>
    <mergeCell ref="T38:U38"/>
    <mergeCell ref="S43:S44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8:AA8"/>
    <mergeCell ref="Z10:AA10"/>
    <mergeCell ref="Z12:AA12"/>
    <mergeCell ref="Z14:AA14"/>
    <mergeCell ref="Z26:AA26"/>
    <mergeCell ref="Z28:AA28"/>
    <mergeCell ref="Z30:AA30"/>
    <mergeCell ref="Z16:AA16"/>
    <mergeCell ref="Z18:AA18"/>
    <mergeCell ref="Z20:AA20"/>
    <mergeCell ref="Z22:AA22"/>
    <mergeCell ref="Z40:AA40"/>
    <mergeCell ref="Z42:AA42"/>
    <mergeCell ref="Z44:AA44"/>
    <mergeCell ref="V5:V6"/>
    <mergeCell ref="Y5:Y6"/>
    <mergeCell ref="Z32:AA32"/>
    <mergeCell ref="Z34:AA34"/>
    <mergeCell ref="Z36:AA36"/>
    <mergeCell ref="Z38:AA38"/>
    <mergeCell ref="Z24:AA24"/>
    <mergeCell ref="AB5:AB6"/>
    <mergeCell ref="T4:V4"/>
    <mergeCell ref="W4:Y4"/>
    <mergeCell ref="Z4:AB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workbookViewId="0" topLeftCell="A1">
      <selection activeCell="A1" sqref="A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平成２０年２月１日の人口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36862</v>
      </c>
      <c r="E3" s="167"/>
      <c r="F3" s="168"/>
      <c r="G3" s="47" t="s">
        <v>4</v>
      </c>
      <c r="H3" s="69">
        <f>D3-'１月'!D3</f>
        <v>48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18566</v>
      </c>
      <c r="E4" s="170"/>
      <c r="F4" s="171"/>
      <c r="G4" s="49" t="s">
        <v>4</v>
      </c>
      <c r="H4" s="70">
        <f>D4-'１月'!D4</f>
        <v>33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199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18296</v>
      </c>
      <c r="E5" s="170"/>
      <c r="F5" s="171"/>
      <c r="G5" s="51" t="s">
        <v>4</v>
      </c>
      <c r="H5" s="72">
        <f>D5-'１月'!D5</f>
        <v>15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12643</v>
      </c>
      <c r="E6" s="173"/>
      <c r="F6" s="174"/>
      <c r="G6" s="55" t="s">
        <v>4</v>
      </c>
      <c r="H6" s="73">
        <f>D6-'１月'!D6</f>
        <v>31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118</v>
      </c>
      <c r="N6" s="119">
        <v>137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255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118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65</v>
      </c>
    </row>
    <row r="8" spans="2:28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169</v>
      </c>
      <c r="N8" s="120">
        <v>188</v>
      </c>
      <c r="O8" s="61"/>
      <c r="P8" s="123">
        <v>102</v>
      </c>
      <c r="Q8" s="59"/>
      <c r="S8" s="194"/>
      <c r="T8" s="175">
        <f>SUM(T7:U7)</f>
        <v>255</v>
      </c>
      <c r="U8" s="176"/>
      <c r="V8" s="122"/>
      <c r="W8" s="175">
        <f>SUM(W7:X7)</f>
        <v>0</v>
      </c>
      <c r="X8" s="176"/>
      <c r="Y8" s="122"/>
      <c r="Z8" s="175">
        <f>SUM(Z7:AA7)</f>
        <v>255</v>
      </c>
      <c r="AA8" s="176"/>
      <c r="AB8" s="155"/>
    </row>
    <row r="9" spans="2:28" ht="15" customHeight="1">
      <c r="B9" s="84" t="s">
        <v>0</v>
      </c>
      <c r="C9" s="124"/>
      <c r="D9" s="166">
        <f>SUM(D10:F11)</f>
        <v>35889</v>
      </c>
      <c r="E9" s="167"/>
      <c r="F9" s="168"/>
      <c r="G9" s="47" t="s">
        <v>4</v>
      </c>
      <c r="H9" s="69">
        <f>D9-'１月'!D9</f>
        <v>52</v>
      </c>
      <c r="I9" s="48" t="s">
        <v>5</v>
      </c>
      <c r="J9" s="35" t="str">
        <f>IF(H9=0,"",IF(H9&gt;0,"↑","↓"))</f>
        <v>↑</v>
      </c>
      <c r="L9" s="180"/>
      <c r="M9" s="175">
        <f>SUM(M8:N8)</f>
        <v>357</v>
      </c>
      <c r="N9" s="176"/>
      <c r="O9" s="32" t="s">
        <v>159</v>
      </c>
      <c r="P9" s="122">
        <v>102</v>
      </c>
      <c r="Q9" s="52" t="s">
        <v>161</v>
      </c>
      <c r="S9" s="193" t="s">
        <v>137</v>
      </c>
      <c r="T9" s="118">
        <v>169</v>
      </c>
      <c r="U9" s="120">
        <v>188</v>
      </c>
      <c r="V9" s="123">
        <v>102</v>
      </c>
      <c r="W9" s="118">
        <v>0</v>
      </c>
      <c r="X9" s="120">
        <v>0</v>
      </c>
      <c r="Y9" s="123">
        <v>0</v>
      </c>
      <c r="Z9" s="118">
        <f>T9+W9</f>
        <v>169</v>
      </c>
      <c r="AA9" s="120">
        <f>U9+X9</f>
        <v>188</v>
      </c>
      <c r="AB9" s="156">
        <f>V9+Y9</f>
        <v>102</v>
      </c>
    </row>
    <row r="10" spans="2:28" ht="15" customHeight="1">
      <c r="B10" s="125" t="s">
        <v>1</v>
      </c>
      <c r="C10" s="126"/>
      <c r="D10" s="186">
        <f>'１月'!D10+'２月'!D38</f>
        <v>18084</v>
      </c>
      <c r="E10" s="170"/>
      <c r="F10" s="171"/>
      <c r="G10" s="49" t="s">
        <v>4</v>
      </c>
      <c r="H10" s="70">
        <f>D10-'１月'!D10</f>
        <v>32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1351</v>
      </c>
      <c r="N10" s="120">
        <v>1329</v>
      </c>
      <c r="O10" s="61"/>
      <c r="P10" s="123">
        <v>970</v>
      </c>
      <c r="Q10" s="59"/>
      <c r="S10" s="194"/>
      <c r="T10" s="175">
        <f>SUM(T9:U9)</f>
        <v>357</v>
      </c>
      <c r="U10" s="176"/>
      <c r="V10" s="122"/>
      <c r="W10" s="175">
        <f>SUM(W9:X9)</f>
        <v>0</v>
      </c>
      <c r="X10" s="176"/>
      <c r="Y10" s="122"/>
      <c r="Z10" s="175">
        <f>SUM(Z9:AA9)</f>
        <v>357</v>
      </c>
      <c r="AA10" s="176"/>
      <c r="AB10" s="155"/>
    </row>
    <row r="11" spans="2:28" ht="15" customHeight="1">
      <c r="B11" s="125" t="s">
        <v>2</v>
      </c>
      <c r="C11" s="126"/>
      <c r="D11" s="186">
        <f>'１月'!D11+'２月'!E38</f>
        <v>17805</v>
      </c>
      <c r="E11" s="170"/>
      <c r="F11" s="171"/>
      <c r="G11" s="49" t="s">
        <v>4</v>
      </c>
      <c r="H11" s="72">
        <f>D11-'１月'!D11</f>
        <v>20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2680</v>
      </c>
      <c r="N11" s="176"/>
      <c r="O11" s="32" t="s">
        <v>159</v>
      </c>
      <c r="P11" s="122">
        <v>786</v>
      </c>
      <c r="Q11" s="52" t="s">
        <v>161</v>
      </c>
      <c r="S11" s="193" t="s">
        <v>138</v>
      </c>
      <c r="T11" s="118">
        <v>1350</v>
      </c>
      <c r="U11" s="120">
        <v>1326</v>
      </c>
      <c r="V11" s="123">
        <v>966</v>
      </c>
      <c r="W11" s="118">
        <v>1</v>
      </c>
      <c r="X11" s="120">
        <v>3</v>
      </c>
      <c r="Y11" s="123">
        <v>4</v>
      </c>
      <c r="Z11" s="118">
        <f>T11+W11</f>
        <v>1351</v>
      </c>
      <c r="AA11" s="120">
        <f>U11+X11</f>
        <v>1329</v>
      </c>
      <c r="AB11" s="156">
        <f>V11+Y11</f>
        <v>970</v>
      </c>
    </row>
    <row r="12" spans="2:28" ht="15" customHeight="1" thickBot="1">
      <c r="B12" s="127" t="s">
        <v>3</v>
      </c>
      <c r="C12" s="128"/>
      <c r="D12" s="172">
        <f>'１月'!D12+'２月'!C38</f>
        <v>11961</v>
      </c>
      <c r="E12" s="173"/>
      <c r="F12" s="174"/>
      <c r="G12" s="55" t="s">
        <v>4</v>
      </c>
      <c r="H12" s="73">
        <f>D12-'１月'!D12</f>
        <v>38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2288</v>
      </c>
      <c r="N12" s="120">
        <v>2235</v>
      </c>
      <c r="O12" s="61"/>
      <c r="P12" s="123">
        <v>1523</v>
      </c>
      <c r="Q12" s="59"/>
      <c r="S12" s="194"/>
      <c r="T12" s="175">
        <f>SUM(T11:U11)</f>
        <v>2676</v>
      </c>
      <c r="U12" s="176"/>
      <c r="V12" s="122"/>
      <c r="W12" s="175">
        <f>SUM(W11:X11)</f>
        <v>4</v>
      </c>
      <c r="X12" s="176"/>
      <c r="Y12" s="122"/>
      <c r="Z12" s="175">
        <f>SUM(Z11:AA11)</f>
        <v>2680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4523</v>
      </c>
      <c r="N13" s="176"/>
      <c r="O13" s="32" t="s">
        <v>159</v>
      </c>
      <c r="P13" s="122">
        <v>1523</v>
      </c>
      <c r="Q13" s="52" t="s">
        <v>161</v>
      </c>
      <c r="S13" s="193" t="s">
        <v>139</v>
      </c>
      <c r="T13" s="118">
        <v>2258</v>
      </c>
      <c r="U13" s="120">
        <v>2152</v>
      </c>
      <c r="V13" s="123">
        <v>1421</v>
      </c>
      <c r="W13" s="118">
        <v>39</v>
      </c>
      <c r="X13" s="120">
        <v>53</v>
      </c>
      <c r="Y13" s="123">
        <v>64</v>
      </c>
      <c r="Z13" s="118">
        <f>T13+W13</f>
        <v>2297</v>
      </c>
      <c r="AA13" s="120">
        <f>U13+X13</f>
        <v>2205</v>
      </c>
      <c r="AB13" s="156">
        <f>V13+Y13</f>
        <v>1485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537</v>
      </c>
      <c r="N14" s="120">
        <v>514</v>
      </c>
      <c r="O14" s="61"/>
      <c r="P14" s="123">
        <v>345</v>
      </c>
      <c r="Q14" s="59"/>
      <c r="S14" s="194"/>
      <c r="T14" s="175">
        <f>SUM(T13:U13)</f>
        <v>4410</v>
      </c>
      <c r="U14" s="176"/>
      <c r="V14" s="122"/>
      <c r="W14" s="175">
        <f>SUM(W13:X13)</f>
        <v>92</v>
      </c>
      <c r="X14" s="176"/>
      <c r="Y14" s="122"/>
      <c r="Z14" s="175">
        <f>SUM(Z13:AA13)</f>
        <v>4502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973</v>
      </c>
      <c r="E15" s="167"/>
      <c r="F15" s="168"/>
      <c r="G15" s="47" t="s">
        <v>4</v>
      </c>
      <c r="H15" s="69">
        <f>D15-'１月'!D15</f>
        <v>-4</v>
      </c>
      <c r="I15" s="48" t="s">
        <v>5</v>
      </c>
      <c r="J15" s="35" t="str">
        <f>IF(H15=0,"",IF(H15&gt;0,"↑","↓"))</f>
        <v>↓</v>
      </c>
      <c r="L15" s="180"/>
      <c r="M15" s="175">
        <f>SUM(M14:N14)</f>
        <v>1051</v>
      </c>
      <c r="N15" s="176"/>
      <c r="O15" s="32" t="s">
        <v>159</v>
      </c>
      <c r="P15" s="122">
        <v>345</v>
      </c>
      <c r="Q15" s="52" t="s">
        <v>161</v>
      </c>
      <c r="S15" s="193" t="s">
        <v>140</v>
      </c>
      <c r="T15" s="118">
        <v>526</v>
      </c>
      <c r="U15" s="120">
        <v>506</v>
      </c>
      <c r="V15" s="123">
        <v>335</v>
      </c>
      <c r="W15" s="118">
        <v>3</v>
      </c>
      <c r="X15" s="120">
        <v>3</v>
      </c>
      <c r="Y15" s="123">
        <v>6</v>
      </c>
      <c r="Z15" s="118">
        <f>T15+W15</f>
        <v>529</v>
      </c>
      <c r="AA15" s="120">
        <f>U15+X15</f>
        <v>509</v>
      </c>
      <c r="AB15" s="156">
        <f>V15+Y15</f>
        <v>341</v>
      </c>
    </row>
    <row r="16" spans="2:28" ht="15" customHeight="1">
      <c r="B16" s="125" t="s">
        <v>1</v>
      </c>
      <c r="C16" s="126"/>
      <c r="D16" s="186">
        <f>'１月'!D16+'２月'!D47</f>
        <v>482</v>
      </c>
      <c r="E16" s="170"/>
      <c r="F16" s="171"/>
      <c r="G16" s="49" t="s">
        <v>4</v>
      </c>
      <c r="H16" s="70">
        <f>D16-'１月'!D16</f>
        <v>1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1534</v>
      </c>
      <c r="N16" s="120">
        <v>1532</v>
      </c>
      <c r="O16" s="61"/>
      <c r="P16" s="123">
        <v>1076</v>
      </c>
      <c r="Q16" s="59"/>
      <c r="S16" s="194"/>
      <c r="T16" s="175">
        <f>SUM(T15:U15)</f>
        <v>1032</v>
      </c>
      <c r="U16" s="176"/>
      <c r="V16" s="122"/>
      <c r="W16" s="175">
        <f>SUM(W15:X15)</f>
        <v>6</v>
      </c>
      <c r="X16" s="176"/>
      <c r="Y16" s="122"/>
      <c r="Z16" s="175">
        <f>SUM(Z15:AA15)</f>
        <v>1038</v>
      </c>
      <c r="AA16" s="176"/>
      <c r="AB16" s="155"/>
    </row>
    <row r="17" spans="2:28" ht="15" customHeight="1">
      <c r="B17" s="125" t="s">
        <v>2</v>
      </c>
      <c r="C17" s="126"/>
      <c r="D17" s="186">
        <f>'１月'!D17+'２月'!E47</f>
        <v>491</v>
      </c>
      <c r="E17" s="170"/>
      <c r="F17" s="171"/>
      <c r="G17" s="49" t="s">
        <v>4</v>
      </c>
      <c r="H17" s="72">
        <f>D17-'１月'!D17</f>
        <v>-5</v>
      </c>
      <c r="I17" s="50" t="s">
        <v>5</v>
      </c>
      <c r="J17" s="35" t="str">
        <f>IF(H17=0,"",IF(H17&gt;0,"↑","↓"))</f>
        <v>↓</v>
      </c>
      <c r="L17" s="180"/>
      <c r="M17" s="175">
        <f>SUM(M16:N16)</f>
        <v>3066</v>
      </c>
      <c r="N17" s="176"/>
      <c r="O17" s="32" t="s">
        <v>159</v>
      </c>
      <c r="P17" s="122">
        <v>1012</v>
      </c>
      <c r="Q17" s="52" t="s">
        <v>161</v>
      </c>
      <c r="S17" s="193" t="s">
        <v>193</v>
      </c>
      <c r="T17" s="118">
        <v>4586</v>
      </c>
      <c r="U17" s="120">
        <v>4516</v>
      </c>
      <c r="V17" s="123">
        <v>3099</v>
      </c>
      <c r="W17" s="118">
        <v>140</v>
      </c>
      <c r="X17" s="120">
        <v>158</v>
      </c>
      <c r="Y17" s="123">
        <v>222</v>
      </c>
      <c r="Z17" s="118">
        <f>T17+W17</f>
        <v>4726</v>
      </c>
      <c r="AA17" s="120">
        <f>U17+X17</f>
        <v>4674</v>
      </c>
      <c r="AB17" s="156">
        <f>V17+Y17</f>
        <v>3321</v>
      </c>
    </row>
    <row r="18" spans="2:28" ht="15" customHeight="1" thickBot="1">
      <c r="B18" s="127" t="s">
        <v>3</v>
      </c>
      <c r="C18" s="128"/>
      <c r="D18" s="172">
        <f>'１月'!D18+'２月'!C47</f>
        <v>682</v>
      </c>
      <c r="E18" s="173"/>
      <c r="F18" s="174"/>
      <c r="G18" s="55" t="s">
        <v>4</v>
      </c>
      <c r="H18" s="73">
        <f>D18-'１月'!D18</f>
        <v>-7</v>
      </c>
      <c r="I18" s="56" t="s">
        <v>5</v>
      </c>
      <c r="J18" s="35" t="str">
        <f>IF(H18=0,"",IF(H18&gt;0,"↑","↓"))</f>
        <v>↓</v>
      </c>
      <c r="L18" s="179" t="s">
        <v>142</v>
      </c>
      <c r="M18" s="118">
        <v>2616</v>
      </c>
      <c r="N18" s="120">
        <v>2540</v>
      </c>
      <c r="O18" s="61"/>
      <c r="P18" s="123">
        <v>1866</v>
      </c>
      <c r="Q18" s="59"/>
      <c r="S18" s="194"/>
      <c r="T18" s="175">
        <f>SUM(T17:U17)</f>
        <v>9102</v>
      </c>
      <c r="U18" s="176"/>
      <c r="V18" s="122"/>
      <c r="W18" s="175">
        <f>SUM(W17:X17)</f>
        <v>298</v>
      </c>
      <c r="X18" s="176"/>
      <c r="Y18" s="122"/>
      <c r="Z18" s="175">
        <f>SUM(Z17:AA17)</f>
        <v>9400</v>
      </c>
      <c r="AA18" s="176"/>
      <c r="AB18" s="155"/>
    </row>
    <row r="19" spans="12:28" ht="15" customHeight="1">
      <c r="L19" s="180"/>
      <c r="M19" s="175">
        <f>SUM(M18:N18)</f>
        <v>5156</v>
      </c>
      <c r="N19" s="176"/>
      <c r="O19" s="32" t="s">
        <v>159</v>
      </c>
      <c r="P19" s="122">
        <v>1866</v>
      </c>
      <c r="Q19" s="52" t="s">
        <v>161</v>
      </c>
      <c r="S19" s="193" t="s">
        <v>194</v>
      </c>
      <c r="T19" s="118">
        <v>70</v>
      </c>
      <c r="U19" s="120">
        <v>68</v>
      </c>
      <c r="V19" s="123">
        <v>42</v>
      </c>
      <c r="W19" s="118">
        <v>0</v>
      </c>
      <c r="X19" s="120">
        <v>0</v>
      </c>
      <c r="Y19" s="123">
        <v>0</v>
      </c>
      <c r="Z19" s="118">
        <f>T19+W19</f>
        <v>70</v>
      </c>
      <c r="AA19" s="120">
        <f>U19+X19</f>
        <v>68</v>
      </c>
      <c r="AB19" s="156">
        <f>V19+Y19</f>
        <v>42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81</v>
      </c>
      <c r="N20" s="120">
        <v>88</v>
      </c>
      <c r="O20" s="61"/>
      <c r="P20" s="123">
        <v>47</v>
      </c>
      <c r="Q20" s="59"/>
      <c r="S20" s="194"/>
      <c r="T20" s="175">
        <f>SUM(T19:U19)</f>
        <v>138</v>
      </c>
      <c r="U20" s="176"/>
      <c r="V20" s="122"/>
      <c r="W20" s="175">
        <f>SUM(W19:X19)</f>
        <v>0</v>
      </c>
      <c r="X20" s="176"/>
      <c r="Y20" s="122"/>
      <c r="Z20" s="175">
        <f>SUM(Z19:AA19)</f>
        <v>138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169</v>
      </c>
      <c r="N21" s="176"/>
      <c r="O21" s="32" t="s">
        <v>159</v>
      </c>
      <c r="P21" s="122">
        <v>47</v>
      </c>
      <c r="Q21" s="52" t="s">
        <v>161</v>
      </c>
      <c r="S21" s="193" t="s">
        <v>144</v>
      </c>
      <c r="T21" s="118">
        <v>1360</v>
      </c>
      <c r="U21" s="120">
        <v>1293</v>
      </c>
      <c r="V21" s="123">
        <v>901</v>
      </c>
      <c r="W21" s="118">
        <v>61</v>
      </c>
      <c r="X21" s="120">
        <v>39</v>
      </c>
      <c r="Y21" s="123">
        <v>67</v>
      </c>
      <c r="Z21" s="118">
        <f>T21+W21</f>
        <v>1421</v>
      </c>
      <c r="AA21" s="120">
        <f>U21+X21</f>
        <v>1332</v>
      </c>
      <c r="AB21" s="156">
        <f>V21+Y21</f>
        <v>968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1412</v>
      </c>
      <c r="N22" s="120">
        <v>1328</v>
      </c>
      <c r="O22" s="61"/>
      <c r="P22" s="123">
        <v>965</v>
      </c>
      <c r="Q22" s="59"/>
      <c r="S22" s="194"/>
      <c r="T22" s="175">
        <f>SUM(T21:U21)</f>
        <v>2653</v>
      </c>
      <c r="U22" s="176"/>
      <c r="V22" s="122"/>
      <c r="W22" s="175">
        <f>SUM(W21:X21)</f>
        <v>100</v>
      </c>
      <c r="X22" s="176"/>
      <c r="Y22" s="122"/>
      <c r="Z22" s="175">
        <f>SUM(Z21:AA21)</f>
        <v>2753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19</v>
      </c>
      <c r="E23" s="105">
        <f t="shared" si="0"/>
        <v>17</v>
      </c>
      <c r="F23" s="106">
        <f>SUM(D23:E23)</f>
        <v>36</v>
      </c>
      <c r="G23" s="49" t="s">
        <v>4</v>
      </c>
      <c r="H23" s="71">
        <f>F23-'１月'!F23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2740</v>
      </c>
      <c r="N23" s="176"/>
      <c r="O23" s="32" t="s">
        <v>159</v>
      </c>
      <c r="P23" s="122">
        <v>965</v>
      </c>
      <c r="Q23" s="52" t="s">
        <v>161</v>
      </c>
      <c r="S23" s="193" t="s">
        <v>145</v>
      </c>
      <c r="T23" s="118">
        <v>459</v>
      </c>
      <c r="U23" s="120">
        <v>454</v>
      </c>
      <c r="V23" s="123">
        <v>262</v>
      </c>
      <c r="W23" s="118">
        <v>3</v>
      </c>
      <c r="X23" s="120">
        <v>6</v>
      </c>
      <c r="Y23" s="123">
        <v>7</v>
      </c>
      <c r="Z23" s="118">
        <f>T23+W23</f>
        <v>462</v>
      </c>
      <c r="AA23" s="120">
        <f>U23+X23</f>
        <v>460</v>
      </c>
      <c r="AB23" s="156">
        <f>V23+Y23</f>
        <v>269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8</v>
      </c>
      <c r="E24" s="105">
        <f t="shared" si="0"/>
        <v>7</v>
      </c>
      <c r="F24" s="106">
        <f aca="true" t="shared" si="2" ref="F24:F29">SUM(D24:E24)</f>
        <v>15</v>
      </c>
      <c r="G24" s="49" t="s">
        <v>4</v>
      </c>
      <c r="H24" s="71">
        <f>F24-'１月'!F24</f>
        <v>-3</v>
      </c>
      <c r="I24" s="50" t="s">
        <v>5</v>
      </c>
      <c r="J24" s="35" t="str">
        <f t="shared" si="1"/>
        <v>↓</v>
      </c>
      <c r="L24" s="179" t="s">
        <v>145</v>
      </c>
      <c r="M24" s="118">
        <v>457</v>
      </c>
      <c r="N24" s="120">
        <v>458</v>
      </c>
      <c r="O24" s="61"/>
      <c r="P24" s="123">
        <v>264</v>
      </c>
      <c r="Q24" s="59"/>
      <c r="S24" s="194"/>
      <c r="T24" s="175">
        <f>SUM(T23:U23)</f>
        <v>913</v>
      </c>
      <c r="U24" s="176"/>
      <c r="V24" s="122"/>
      <c r="W24" s="175">
        <f>SUM(W23:X23)</f>
        <v>9</v>
      </c>
      <c r="X24" s="176"/>
      <c r="Y24" s="122"/>
      <c r="Z24" s="175">
        <f>SUM(Z23:AA23)</f>
        <v>922</v>
      </c>
      <c r="AA24" s="176"/>
      <c r="AB24" s="155"/>
    </row>
    <row r="25" spans="2:28" ht="15" customHeight="1">
      <c r="B25" s="13" t="s">
        <v>11</v>
      </c>
      <c r="C25" s="105">
        <f t="shared" si="0"/>
        <v>97</v>
      </c>
      <c r="D25" s="105">
        <f t="shared" si="0"/>
        <v>91</v>
      </c>
      <c r="E25" s="105">
        <f t="shared" si="0"/>
        <v>63</v>
      </c>
      <c r="F25" s="106">
        <f t="shared" si="2"/>
        <v>154</v>
      </c>
      <c r="G25" s="49" t="s">
        <v>4</v>
      </c>
      <c r="H25" s="71">
        <f>F25-'１月'!F25</f>
        <v>-28</v>
      </c>
      <c r="I25" s="50" t="s">
        <v>5</v>
      </c>
      <c r="J25" s="35" t="str">
        <f t="shared" si="1"/>
        <v>↓</v>
      </c>
      <c r="L25" s="180"/>
      <c r="M25" s="175">
        <f>SUM(M24:N24)</f>
        <v>915</v>
      </c>
      <c r="N25" s="176"/>
      <c r="O25" s="32" t="s">
        <v>159</v>
      </c>
      <c r="P25" s="122">
        <v>261</v>
      </c>
      <c r="Q25" s="52" t="s">
        <v>161</v>
      </c>
      <c r="S25" s="193" t="s">
        <v>146</v>
      </c>
      <c r="T25" s="118">
        <v>2032</v>
      </c>
      <c r="U25" s="120">
        <v>1930</v>
      </c>
      <c r="V25" s="123">
        <v>1518</v>
      </c>
      <c r="W25" s="118">
        <v>120</v>
      </c>
      <c r="X25" s="120">
        <v>97</v>
      </c>
      <c r="Y25" s="123">
        <v>149</v>
      </c>
      <c r="Z25" s="118">
        <f>T25+W25</f>
        <v>2152</v>
      </c>
      <c r="AA25" s="120">
        <f>U25+X25</f>
        <v>2027</v>
      </c>
      <c r="AB25" s="156">
        <f>V25+Y25</f>
        <v>1667</v>
      </c>
    </row>
    <row r="26" spans="2:28" ht="15" customHeight="1">
      <c r="B26" s="13" t="s">
        <v>12</v>
      </c>
      <c r="C26" s="105">
        <f t="shared" si="0"/>
        <v>53</v>
      </c>
      <c r="D26" s="105">
        <f t="shared" si="0"/>
        <v>62</v>
      </c>
      <c r="E26" s="105">
        <f t="shared" si="0"/>
        <v>52</v>
      </c>
      <c r="F26" s="106">
        <f t="shared" si="2"/>
        <v>114</v>
      </c>
      <c r="G26" s="49" t="s">
        <v>4</v>
      </c>
      <c r="H26" s="71">
        <f>F26-'１月'!F26</f>
        <v>10</v>
      </c>
      <c r="I26" s="50" t="s">
        <v>5</v>
      </c>
      <c r="J26" s="35" t="str">
        <f t="shared" si="1"/>
        <v>↑</v>
      </c>
      <c r="L26" s="179" t="s">
        <v>146</v>
      </c>
      <c r="M26" s="118">
        <v>1948</v>
      </c>
      <c r="N26" s="120">
        <v>1804</v>
      </c>
      <c r="O26" s="61"/>
      <c r="P26" s="123">
        <v>1525</v>
      </c>
      <c r="Q26" s="59"/>
      <c r="S26" s="194"/>
      <c r="T26" s="175">
        <f>SUM(T25:U25)</f>
        <v>3962</v>
      </c>
      <c r="U26" s="176"/>
      <c r="V26" s="122"/>
      <c r="W26" s="175">
        <f>SUM(W25:X25)</f>
        <v>217</v>
      </c>
      <c r="X26" s="176"/>
      <c r="Y26" s="122"/>
      <c r="Z26" s="175">
        <f>SUM(Z25:AA25)</f>
        <v>4179</v>
      </c>
      <c r="AA26" s="176"/>
      <c r="AB26" s="155"/>
    </row>
    <row r="27" spans="2:28" ht="15" customHeight="1">
      <c r="B27" s="13" t="s">
        <v>13</v>
      </c>
      <c r="C27" s="105">
        <f t="shared" si="0"/>
        <v>7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F27-'１月'!F27</f>
        <v>0</v>
      </c>
      <c r="I27" s="50" t="s">
        <v>5</v>
      </c>
      <c r="J27" s="35">
        <f t="shared" si="1"/>
      </c>
      <c r="L27" s="180"/>
      <c r="M27" s="175">
        <f>SUM(M26:N26)</f>
        <v>3752</v>
      </c>
      <c r="N27" s="176"/>
      <c r="O27" s="32" t="s">
        <v>159</v>
      </c>
      <c r="P27" s="122">
        <v>1460</v>
      </c>
      <c r="Q27" s="52" t="s">
        <v>161</v>
      </c>
      <c r="S27" s="193" t="s">
        <v>195</v>
      </c>
      <c r="T27" s="118">
        <v>2520</v>
      </c>
      <c r="U27" s="120">
        <v>2604</v>
      </c>
      <c r="V27" s="123">
        <v>1646</v>
      </c>
      <c r="W27" s="118">
        <v>49</v>
      </c>
      <c r="X27" s="120">
        <v>55</v>
      </c>
      <c r="Y27" s="123">
        <v>86</v>
      </c>
      <c r="Z27" s="118">
        <f>T27+W27</f>
        <v>2569</v>
      </c>
      <c r="AA27" s="120">
        <f>U27+X27</f>
        <v>2659</v>
      </c>
      <c r="AB27" s="156">
        <f>V27+Y27</f>
        <v>1732</v>
      </c>
    </row>
    <row r="28" spans="2:28" ht="15" customHeight="1" thickBot="1">
      <c r="B28" s="14" t="s">
        <v>14</v>
      </c>
      <c r="C28" s="107">
        <f t="shared" si="0"/>
        <v>17</v>
      </c>
      <c r="D28" s="107">
        <f t="shared" si="0"/>
        <v>7</v>
      </c>
      <c r="E28" s="107">
        <f t="shared" si="0"/>
        <v>6</v>
      </c>
      <c r="F28" s="108">
        <f t="shared" si="2"/>
        <v>13</v>
      </c>
      <c r="G28" s="60" t="s">
        <v>4</v>
      </c>
      <c r="H28" s="74">
        <f>F28-'１月'!F28</f>
        <v>6</v>
      </c>
      <c r="I28" s="53" t="s">
        <v>5</v>
      </c>
      <c r="J28" s="35" t="str">
        <f t="shared" si="1"/>
        <v>↑</v>
      </c>
      <c r="L28" s="179" t="s">
        <v>147</v>
      </c>
      <c r="M28" s="118">
        <v>376</v>
      </c>
      <c r="N28" s="120">
        <v>386</v>
      </c>
      <c r="O28" s="61"/>
      <c r="P28" s="123">
        <v>267</v>
      </c>
      <c r="Q28" s="59"/>
      <c r="S28" s="194"/>
      <c r="T28" s="175">
        <f>SUM(T27:U27)</f>
        <v>5124</v>
      </c>
      <c r="U28" s="176"/>
      <c r="V28" s="122"/>
      <c r="W28" s="175">
        <f>SUM(W27:X27)</f>
        <v>104</v>
      </c>
      <c r="X28" s="176"/>
      <c r="Y28" s="122"/>
      <c r="Z28" s="175">
        <f>SUM(Z27:AA27)</f>
        <v>5228</v>
      </c>
      <c r="AA28" s="176"/>
      <c r="AB28" s="155"/>
    </row>
    <row r="29" spans="2:28" ht="15" customHeight="1" thickBot="1">
      <c r="B29" s="15" t="s">
        <v>15</v>
      </c>
      <c r="C29" s="109">
        <f t="shared" si="0"/>
        <v>31</v>
      </c>
      <c r="D29" s="109">
        <f t="shared" si="0"/>
        <v>33</v>
      </c>
      <c r="E29" s="109">
        <f t="shared" si="0"/>
        <v>15</v>
      </c>
      <c r="F29" s="110">
        <f t="shared" si="2"/>
        <v>48</v>
      </c>
      <c r="G29" s="62" t="s">
        <v>4</v>
      </c>
      <c r="H29" s="75">
        <f>F29-'１月'!F29</f>
        <v>-45</v>
      </c>
      <c r="I29" s="63" t="s">
        <v>5</v>
      </c>
      <c r="J29" s="35" t="str">
        <f t="shared" si="1"/>
        <v>↓</v>
      </c>
      <c r="L29" s="180"/>
      <c r="M29" s="175">
        <f>SUM(M28:N28)</f>
        <v>762</v>
      </c>
      <c r="N29" s="176"/>
      <c r="O29" s="32" t="s">
        <v>159</v>
      </c>
      <c r="P29" s="122">
        <v>267</v>
      </c>
      <c r="Q29" s="52" t="s">
        <v>161</v>
      </c>
      <c r="S29" s="193" t="s">
        <v>151</v>
      </c>
      <c r="T29" s="118">
        <v>1016</v>
      </c>
      <c r="U29" s="120">
        <v>1010</v>
      </c>
      <c r="V29" s="123">
        <v>645</v>
      </c>
      <c r="W29" s="118">
        <v>0</v>
      </c>
      <c r="X29" s="120">
        <v>4</v>
      </c>
      <c r="Y29" s="123">
        <v>4</v>
      </c>
      <c r="Z29" s="118">
        <f>T29+W29</f>
        <v>1016</v>
      </c>
      <c r="AA29" s="120">
        <f>U29+X29</f>
        <v>1014</v>
      </c>
      <c r="AB29" s="156">
        <f>V29+Y29</f>
        <v>649</v>
      </c>
    </row>
    <row r="30" spans="2:28" ht="15" customHeight="1" thickBot="1">
      <c r="B30" s="10"/>
      <c r="C30" s="46"/>
      <c r="H30" s="66"/>
      <c r="L30" s="179" t="s">
        <v>148</v>
      </c>
      <c r="M30" s="118">
        <v>1062</v>
      </c>
      <c r="N30" s="120">
        <v>1096</v>
      </c>
      <c r="O30" s="61"/>
      <c r="P30" s="123">
        <v>763</v>
      </c>
      <c r="Q30" s="59"/>
      <c r="S30" s="194"/>
      <c r="T30" s="175">
        <f>SUM(T29:U29)</f>
        <v>2026</v>
      </c>
      <c r="U30" s="176"/>
      <c r="V30" s="122"/>
      <c r="W30" s="175">
        <f>SUM(W29:X29)</f>
        <v>4</v>
      </c>
      <c r="X30" s="176"/>
      <c r="Y30" s="122"/>
      <c r="Z30" s="175">
        <f>SUM(Z29:AA29)</f>
        <v>2030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2158</v>
      </c>
      <c r="N31" s="176"/>
      <c r="O31" s="32" t="s">
        <v>159</v>
      </c>
      <c r="P31" s="122">
        <v>762</v>
      </c>
      <c r="Q31" s="52" t="s">
        <v>161</v>
      </c>
      <c r="S31" s="193" t="s">
        <v>152</v>
      </c>
      <c r="T31" s="118">
        <v>163</v>
      </c>
      <c r="U31" s="120">
        <v>142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163</v>
      </c>
      <c r="AA31" s="120">
        <f>U31+X31</f>
        <v>142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19</v>
      </c>
      <c r="E32" s="116">
        <v>17</v>
      </c>
      <c r="F32" s="106">
        <f>SUM(D32:E32)</f>
        <v>36</v>
      </c>
      <c r="G32" s="49" t="s">
        <v>4</v>
      </c>
      <c r="H32" s="71">
        <f>F32-'１月'!F32</f>
        <v>-2</v>
      </c>
      <c r="I32" s="50" t="s">
        <v>5</v>
      </c>
      <c r="J32" s="35" t="str">
        <f aca="true" t="shared" si="3" ref="J32:J38">IF(H32=0,"",IF(H32&gt;0,"↑","↓"))</f>
        <v>↓</v>
      </c>
      <c r="L32" s="179" t="s">
        <v>149</v>
      </c>
      <c r="M32" s="118">
        <v>1100</v>
      </c>
      <c r="N32" s="120">
        <v>1174</v>
      </c>
      <c r="O32" s="61"/>
      <c r="P32" s="123">
        <v>708</v>
      </c>
      <c r="Q32" s="59"/>
      <c r="S32" s="194"/>
      <c r="T32" s="175">
        <f>SUM(T31:U31)</f>
        <v>305</v>
      </c>
      <c r="U32" s="176"/>
      <c r="V32" s="122"/>
      <c r="W32" s="175">
        <f>SUM(W31:X31)</f>
        <v>0</v>
      </c>
      <c r="X32" s="176"/>
      <c r="Y32" s="122"/>
      <c r="Z32" s="175">
        <f>SUM(Z31:AA31)</f>
        <v>305</v>
      </c>
      <c r="AA32" s="176"/>
      <c r="AB32" s="155"/>
    </row>
    <row r="33" spans="2:28" ht="15" customHeight="1">
      <c r="B33" s="13" t="s">
        <v>10</v>
      </c>
      <c r="C33" s="116">
        <v>3</v>
      </c>
      <c r="D33" s="116">
        <v>8</v>
      </c>
      <c r="E33" s="116">
        <v>7</v>
      </c>
      <c r="F33" s="106">
        <f aca="true" t="shared" si="4" ref="F33:F38">SUM(D33:E33)</f>
        <v>15</v>
      </c>
      <c r="G33" s="49" t="s">
        <v>4</v>
      </c>
      <c r="H33" s="71">
        <f>F33-'１月'!F33</f>
        <v>-3</v>
      </c>
      <c r="I33" s="50" t="s">
        <v>5</v>
      </c>
      <c r="J33" s="35" t="str">
        <f t="shared" si="3"/>
        <v>↓</v>
      </c>
      <c r="L33" s="180"/>
      <c r="M33" s="175">
        <f>SUM(M32:N32)</f>
        <v>2274</v>
      </c>
      <c r="N33" s="176"/>
      <c r="O33" s="32" t="s">
        <v>159</v>
      </c>
      <c r="P33" s="122">
        <v>706</v>
      </c>
      <c r="Q33" s="52" t="s">
        <v>161</v>
      </c>
      <c r="S33" s="193" t="s">
        <v>153</v>
      </c>
      <c r="T33" s="118">
        <v>186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186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77</v>
      </c>
      <c r="D34" s="116">
        <v>75</v>
      </c>
      <c r="E34" s="116">
        <v>52</v>
      </c>
      <c r="F34" s="106">
        <f t="shared" si="4"/>
        <v>127</v>
      </c>
      <c r="G34" s="49" t="s">
        <v>4</v>
      </c>
      <c r="H34" s="71">
        <f>F34-'１月'!F34</f>
        <v>-18</v>
      </c>
      <c r="I34" s="50" t="s">
        <v>5</v>
      </c>
      <c r="J34" s="35" t="str">
        <f t="shared" si="3"/>
        <v>↓</v>
      </c>
      <c r="L34" s="179" t="s">
        <v>150</v>
      </c>
      <c r="M34" s="118">
        <v>407</v>
      </c>
      <c r="N34" s="120">
        <v>389</v>
      </c>
      <c r="O34" s="61"/>
      <c r="P34" s="123">
        <v>261</v>
      </c>
      <c r="Q34" s="59"/>
      <c r="S34" s="194"/>
      <c r="T34" s="175">
        <f>SUM(T33:U33)</f>
        <v>409</v>
      </c>
      <c r="U34" s="176"/>
      <c r="V34" s="122"/>
      <c r="W34" s="175">
        <f>SUM(W33:X33)</f>
        <v>0</v>
      </c>
      <c r="X34" s="176"/>
      <c r="Y34" s="122"/>
      <c r="Z34" s="175">
        <f>SUM(Z33:AA33)</f>
        <v>409</v>
      </c>
      <c r="AA34" s="176"/>
      <c r="AB34" s="155"/>
    </row>
    <row r="35" spans="2:28" ht="15" customHeight="1">
      <c r="B35" s="13" t="s">
        <v>12</v>
      </c>
      <c r="C35" s="116">
        <v>37</v>
      </c>
      <c r="D35" s="116">
        <v>53</v>
      </c>
      <c r="E35" s="116">
        <v>42</v>
      </c>
      <c r="F35" s="106">
        <f t="shared" si="4"/>
        <v>95</v>
      </c>
      <c r="G35" s="49" t="s">
        <v>4</v>
      </c>
      <c r="H35" s="71">
        <f>F35-'１月'!F35</f>
        <v>6</v>
      </c>
      <c r="I35" s="50" t="s">
        <v>5</v>
      </c>
      <c r="J35" s="35" t="str">
        <f t="shared" si="3"/>
        <v>↑</v>
      </c>
      <c r="L35" s="180"/>
      <c r="M35" s="175">
        <f>SUM(M34:N34)</f>
        <v>796</v>
      </c>
      <c r="N35" s="176"/>
      <c r="O35" s="32" t="s">
        <v>159</v>
      </c>
      <c r="P35" s="122">
        <v>261</v>
      </c>
      <c r="Q35" s="52" t="s">
        <v>161</v>
      </c>
      <c r="S35" s="193" t="s">
        <v>154</v>
      </c>
      <c r="T35" s="118">
        <v>649</v>
      </c>
      <c r="U35" s="120">
        <v>636</v>
      </c>
      <c r="V35" s="123">
        <v>420</v>
      </c>
      <c r="W35" s="118">
        <v>58</v>
      </c>
      <c r="X35" s="120">
        <v>68</v>
      </c>
      <c r="Y35" s="123">
        <v>60</v>
      </c>
      <c r="Z35" s="118">
        <f>T35+W35</f>
        <v>707</v>
      </c>
      <c r="AA35" s="120">
        <f>U35+X35</f>
        <v>704</v>
      </c>
      <c r="AB35" s="156">
        <f>V35+Y35</f>
        <v>480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F36-'１月'!F36</f>
        <v>0</v>
      </c>
      <c r="I36" s="50" t="s">
        <v>5</v>
      </c>
      <c r="J36" s="35">
        <f t="shared" si="3"/>
      </c>
      <c r="L36" s="179" t="s">
        <v>151</v>
      </c>
      <c r="M36" s="118">
        <v>1016</v>
      </c>
      <c r="N36" s="120">
        <v>1014</v>
      </c>
      <c r="O36" s="61"/>
      <c r="P36" s="123">
        <v>649</v>
      </c>
      <c r="Q36" s="59"/>
      <c r="S36" s="194"/>
      <c r="T36" s="175">
        <f>SUM(T35:U35)</f>
        <v>1285</v>
      </c>
      <c r="U36" s="176"/>
      <c r="V36" s="122"/>
      <c r="W36" s="175">
        <f>SUM(W35:X35)</f>
        <v>126</v>
      </c>
      <c r="X36" s="176"/>
      <c r="Y36" s="122"/>
      <c r="Z36" s="175">
        <f>SUM(Z35:AA35)</f>
        <v>1411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F37-'１月'!F37</f>
        <v>1</v>
      </c>
      <c r="I37" s="53" t="s">
        <v>5</v>
      </c>
      <c r="J37" s="35" t="str">
        <f t="shared" si="3"/>
        <v>↑</v>
      </c>
      <c r="L37" s="180"/>
      <c r="M37" s="175">
        <f>SUM(M36:N36)</f>
        <v>2030</v>
      </c>
      <c r="N37" s="176"/>
      <c r="O37" s="32" t="s">
        <v>159</v>
      </c>
      <c r="P37" s="122">
        <v>649</v>
      </c>
      <c r="Q37" s="52" t="s">
        <v>161</v>
      </c>
      <c r="S37" s="193" t="s">
        <v>196</v>
      </c>
      <c r="T37" s="118">
        <v>323</v>
      </c>
      <c r="U37" s="120">
        <v>316</v>
      </c>
      <c r="V37" s="123">
        <v>211</v>
      </c>
      <c r="W37" s="118">
        <v>7</v>
      </c>
      <c r="X37" s="120">
        <v>3</v>
      </c>
      <c r="Y37" s="123">
        <v>10</v>
      </c>
      <c r="Z37" s="118">
        <f>T37+W37</f>
        <v>330</v>
      </c>
      <c r="AA37" s="120">
        <f>U37+X37</f>
        <v>319</v>
      </c>
      <c r="AB37" s="156">
        <f>V37+Y37</f>
        <v>221</v>
      </c>
    </row>
    <row r="38" spans="2:28" ht="15" customHeight="1" thickBot="1">
      <c r="B38" s="15" t="s">
        <v>15</v>
      </c>
      <c r="C38" s="109">
        <f>C32-C33+C34-C35+C36-C37</f>
        <v>38</v>
      </c>
      <c r="D38" s="109">
        <f>D32-D33+D34-D35+D36-D37</f>
        <v>32</v>
      </c>
      <c r="E38" s="109">
        <f>E32-E33+E34-E35+E36-E37</f>
        <v>20</v>
      </c>
      <c r="F38" s="110">
        <f t="shared" si="4"/>
        <v>52</v>
      </c>
      <c r="G38" s="64" t="s">
        <v>4</v>
      </c>
      <c r="H38" s="75">
        <f>F38-'１月'!F38</f>
        <v>-24</v>
      </c>
      <c r="I38" s="63" t="s">
        <v>5</v>
      </c>
      <c r="J38" s="35" t="str">
        <f t="shared" si="3"/>
        <v>↓</v>
      </c>
      <c r="L38" s="179" t="s">
        <v>152</v>
      </c>
      <c r="M38" s="118">
        <v>155</v>
      </c>
      <c r="N38" s="120">
        <v>135</v>
      </c>
      <c r="O38" s="61"/>
      <c r="P38" s="123">
        <v>73</v>
      </c>
      <c r="Q38" s="59"/>
      <c r="S38" s="194"/>
      <c r="T38" s="175">
        <f>SUM(T37:U37)</f>
        <v>639</v>
      </c>
      <c r="U38" s="176"/>
      <c r="V38" s="122"/>
      <c r="W38" s="175">
        <f>SUM(W37:X37)</f>
        <v>10</v>
      </c>
      <c r="X38" s="176"/>
      <c r="Y38" s="122"/>
      <c r="Z38" s="175">
        <f>SUM(Z37:AA37)</f>
        <v>649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290</v>
      </c>
      <c r="N39" s="176"/>
      <c r="O39" s="32" t="s">
        <v>159</v>
      </c>
      <c r="P39" s="122">
        <v>73</v>
      </c>
      <c r="Q39" s="52" t="s">
        <v>161</v>
      </c>
      <c r="S39" s="193" t="s">
        <v>156</v>
      </c>
      <c r="T39" s="118">
        <v>189</v>
      </c>
      <c r="U39" s="120">
        <v>206</v>
      </c>
      <c r="V39" s="123">
        <v>101</v>
      </c>
      <c r="W39" s="118">
        <v>1</v>
      </c>
      <c r="X39" s="120">
        <v>2</v>
      </c>
      <c r="Y39" s="123">
        <v>3</v>
      </c>
      <c r="Z39" s="118">
        <f>T39+W39</f>
        <v>190</v>
      </c>
      <c r="AA39" s="120">
        <f>U39+X39</f>
        <v>208</v>
      </c>
      <c r="AB39" s="156">
        <f>V39+Y39</f>
        <v>104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186</v>
      </c>
      <c r="N40" s="120">
        <v>223</v>
      </c>
      <c r="O40" s="61"/>
      <c r="P40" s="123">
        <v>92</v>
      </c>
      <c r="Q40" s="59"/>
      <c r="S40" s="194"/>
      <c r="T40" s="175">
        <f>SUM(T39:U39)</f>
        <v>395</v>
      </c>
      <c r="U40" s="176"/>
      <c r="V40" s="122"/>
      <c r="W40" s="175">
        <f>SUM(W39:X39)</f>
        <v>3</v>
      </c>
      <c r="X40" s="176"/>
      <c r="Y40" s="122"/>
      <c r="Z40" s="175">
        <f>SUM(Z39:AA39)</f>
        <v>398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80"/>
      <c r="M41" s="175">
        <f>SUM(M40:N40)</f>
        <v>409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110</v>
      </c>
      <c r="U41" s="120">
        <v>98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98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9" t="s">
        <v>154</v>
      </c>
      <c r="M42" s="118">
        <v>707</v>
      </c>
      <c r="N42" s="120">
        <v>704</v>
      </c>
      <c r="O42" s="61"/>
      <c r="P42" s="123">
        <v>480</v>
      </c>
      <c r="Q42" s="59"/>
      <c r="S42" s="194"/>
      <c r="T42" s="175">
        <f>SUM(T41:U41)</f>
        <v>208</v>
      </c>
      <c r="U42" s="176"/>
      <c r="V42" s="122"/>
      <c r="W42" s="175">
        <f>SUM(W41:X41)</f>
        <v>0</v>
      </c>
      <c r="X42" s="176"/>
      <c r="Y42" s="122"/>
      <c r="Z42" s="175">
        <f>SUM(Z41:AA41)</f>
        <v>208</v>
      </c>
      <c r="AA42" s="176"/>
      <c r="AB42" s="155"/>
    </row>
    <row r="43" spans="2:28" ht="15" customHeight="1">
      <c r="B43" s="13" t="s">
        <v>11</v>
      </c>
      <c r="C43" s="116">
        <v>20</v>
      </c>
      <c r="D43" s="116">
        <v>16</v>
      </c>
      <c r="E43" s="116">
        <v>11</v>
      </c>
      <c r="F43" s="106">
        <f t="shared" si="6"/>
        <v>27</v>
      </c>
      <c r="G43" s="49" t="s">
        <v>4</v>
      </c>
      <c r="H43" s="71">
        <f>F43-'１月'!F43</f>
        <v>-10</v>
      </c>
      <c r="I43" s="50" t="s">
        <v>5</v>
      </c>
      <c r="J43" s="35" t="str">
        <f t="shared" si="5"/>
        <v>↓</v>
      </c>
      <c r="L43" s="180"/>
      <c r="M43" s="175">
        <f>SUM(M42:N42)</f>
        <v>1411</v>
      </c>
      <c r="N43" s="176"/>
      <c r="O43" s="32" t="s">
        <v>163</v>
      </c>
      <c r="P43" s="122">
        <v>479</v>
      </c>
      <c r="Q43" s="52" t="s">
        <v>164</v>
      </c>
      <c r="S43" s="193" t="s">
        <v>158</v>
      </c>
      <c r="T43" s="111">
        <f>T7+T9+T11+T13+T15+T17+T19+T21+T23+T25+T27+T29+T31+T33+T35+T37+T39+T41</f>
        <v>18084</v>
      </c>
      <c r="U43" s="112">
        <f>U7+U9+U11+U13+U15+U17+U19+U21+U23+U25+U27+U29+U31+U33+U35+U37+U39+U41</f>
        <v>17805</v>
      </c>
      <c r="V43" s="113">
        <f>V7+V9+V11+V13+V15+V17+V19+V21+V23+V25+V27+V29+V31+V33+V35+V37+V39+V41</f>
        <v>11961</v>
      </c>
      <c r="W43" s="111">
        <f aca="true" t="shared" si="7" ref="W43:AB43">W7+W9+W11+W13+W15+W17+W19+W21+W23+W25+W27+W29+W31+W33+W35+W37+W39+W41</f>
        <v>482</v>
      </c>
      <c r="X43" s="112">
        <f t="shared" si="7"/>
        <v>491</v>
      </c>
      <c r="Y43" s="113">
        <f t="shared" si="7"/>
        <v>682</v>
      </c>
      <c r="Z43" s="111">
        <f t="shared" si="7"/>
        <v>18566</v>
      </c>
      <c r="AA43" s="112">
        <f t="shared" si="7"/>
        <v>18296</v>
      </c>
      <c r="AB43" s="157">
        <f t="shared" si="7"/>
        <v>12643</v>
      </c>
    </row>
    <row r="44" spans="2:28" ht="15" customHeight="1" thickBot="1">
      <c r="B44" s="13" t="s">
        <v>12</v>
      </c>
      <c r="C44" s="116">
        <v>16</v>
      </c>
      <c r="D44" s="116">
        <v>9</v>
      </c>
      <c r="E44" s="116">
        <v>10</v>
      </c>
      <c r="F44" s="106">
        <f t="shared" si="6"/>
        <v>19</v>
      </c>
      <c r="G44" s="49" t="s">
        <v>4</v>
      </c>
      <c r="H44" s="71">
        <f>F44-'１月'!F44</f>
        <v>4</v>
      </c>
      <c r="I44" s="50" t="s">
        <v>5</v>
      </c>
      <c r="J44" s="35" t="str">
        <f t="shared" si="5"/>
        <v>↑</v>
      </c>
      <c r="L44" s="179" t="s">
        <v>155</v>
      </c>
      <c r="M44" s="118">
        <v>330</v>
      </c>
      <c r="N44" s="120">
        <v>319</v>
      </c>
      <c r="O44" s="61"/>
      <c r="P44" s="123">
        <v>221</v>
      </c>
      <c r="Q44" s="59"/>
      <c r="S44" s="195"/>
      <c r="T44" s="177">
        <f>SUM(T43:U43)</f>
        <v>35889</v>
      </c>
      <c r="U44" s="178"/>
      <c r="V44" s="114"/>
      <c r="W44" s="177">
        <f>SUM(W43:X43)</f>
        <v>973</v>
      </c>
      <c r="X44" s="178"/>
      <c r="Y44" s="114"/>
      <c r="Z44" s="177">
        <f>SUM(Z43:AA43)</f>
        <v>36862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80"/>
      <c r="M45" s="175">
        <f>SUM(M44:N44)</f>
        <v>649</v>
      </c>
      <c r="N45" s="176"/>
      <c r="O45" s="32" t="s">
        <v>159</v>
      </c>
      <c r="P45" s="122">
        <v>221</v>
      </c>
      <c r="Q45" s="52" t="s">
        <v>161</v>
      </c>
    </row>
    <row r="46" spans="2:17" ht="15" customHeight="1" thickBot="1">
      <c r="B46" s="14" t="s">
        <v>14</v>
      </c>
      <c r="C46" s="117">
        <v>11</v>
      </c>
      <c r="D46" s="117">
        <v>6</v>
      </c>
      <c r="E46" s="117">
        <v>6</v>
      </c>
      <c r="F46" s="108">
        <f t="shared" si="6"/>
        <v>12</v>
      </c>
      <c r="G46" s="60" t="s">
        <v>4</v>
      </c>
      <c r="H46" s="74">
        <f>F46-'１月'!F46</f>
        <v>5</v>
      </c>
      <c r="I46" s="53" t="s">
        <v>5</v>
      </c>
      <c r="J46" s="35" t="str">
        <f t="shared" si="5"/>
        <v>↑</v>
      </c>
      <c r="L46" s="179" t="s">
        <v>156</v>
      </c>
      <c r="M46" s="118">
        <v>190</v>
      </c>
      <c r="N46" s="120">
        <v>208</v>
      </c>
      <c r="O46" s="61"/>
      <c r="P46" s="123">
        <v>104</v>
      </c>
      <c r="Q46" s="59"/>
    </row>
    <row r="47" spans="2:17" ht="15" customHeight="1" thickBot="1">
      <c r="B47" s="15" t="s">
        <v>15</v>
      </c>
      <c r="C47" s="109">
        <f>C41-C42+C43-C44+C45-C46</f>
        <v>-7</v>
      </c>
      <c r="D47" s="109">
        <f>D41-D42+D43-D44+D45-D46</f>
        <v>1</v>
      </c>
      <c r="E47" s="109">
        <f>E41-E42+E43-E44+E45-E46</f>
        <v>-5</v>
      </c>
      <c r="F47" s="110">
        <f t="shared" si="6"/>
        <v>-4</v>
      </c>
      <c r="G47" s="64" t="s">
        <v>4</v>
      </c>
      <c r="H47" s="75">
        <f>F47-'１月'!F47</f>
        <v>-21</v>
      </c>
      <c r="I47" s="63" t="s">
        <v>5</v>
      </c>
      <c r="J47" s="35" t="str">
        <f t="shared" si="5"/>
        <v>↓</v>
      </c>
      <c r="L47" s="180"/>
      <c r="M47" s="175">
        <f>SUM(M46:N46)</f>
        <v>398</v>
      </c>
      <c r="N47" s="176"/>
      <c r="O47" s="32" t="s">
        <v>165</v>
      </c>
      <c r="P47" s="122">
        <v>104</v>
      </c>
      <c r="Q47" s="52" t="s">
        <v>166</v>
      </c>
    </row>
    <row r="48" spans="12:17" ht="15" customHeight="1">
      <c r="L48" s="179" t="s">
        <v>157</v>
      </c>
      <c r="M48" s="118">
        <v>110</v>
      </c>
      <c r="N48" s="120">
        <v>98</v>
      </c>
      <c r="O48" s="61"/>
      <c r="P48" s="123">
        <v>56</v>
      </c>
      <c r="Q48" s="59"/>
    </row>
    <row r="49" spans="12:17" ht="15" customHeight="1">
      <c r="L49" s="180"/>
      <c r="M49" s="175">
        <f>SUM(M48:N48)</f>
        <v>208</v>
      </c>
      <c r="N49" s="176"/>
      <c r="O49" s="32" t="s">
        <v>159</v>
      </c>
      <c r="P49" s="122">
        <v>56</v>
      </c>
      <c r="Q49" s="52" t="s">
        <v>161</v>
      </c>
    </row>
    <row r="50" spans="12:17" ht="15" customHeight="1">
      <c r="L50" s="179" t="s">
        <v>162</v>
      </c>
      <c r="M50" s="118">
        <v>416</v>
      </c>
      <c r="N50" s="120">
        <v>397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813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18566</v>
      </c>
      <c r="N52" s="112">
        <f>SUM(N6+N8+N10+N12+N14+N16+N18+N20+N22+N24+N26+N28+N30+N32+N34+N36+N38+N40+N42+N44+N46+N48+N50)</f>
        <v>18296</v>
      </c>
      <c r="O52" s="61"/>
      <c r="P52" s="113">
        <f>SUM(P6+P8+P10+P12+P14+P16+P18+P20+P22+P24+P26+P28+P30+P32+P34+P36+P38+P40+P42+P44+P46+P48+P50)</f>
        <v>12643</v>
      </c>
      <c r="Q52" s="59"/>
    </row>
    <row r="53" spans="12:17" ht="15" customHeight="1" thickBot="1">
      <c r="L53" s="181"/>
      <c r="M53" s="177">
        <f>SUM(M52:N52)</f>
        <v>36862</v>
      </c>
      <c r="N53" s="178"/>
      <c r="O53" s="65" t="s">
        <v>167</v>
      </c>
      <c r="P53" s="114">
        <f>SUM(P7+P9+P11+P13+P15+P17+P19+P21+P23+P25+P27+P29+P31+P33+P35+P37+P39+P41+P43+P45+P47+P49+P51)</f>
        <v>12323</v>
      </c>
      <c r="Q53" s="43" t="s">
        <v>168</v>
      </c>
    </row>
  </sheetData>
  <mergeCells count="143">
    <mergeCell ref="L24:L25"/>
    <mergeCell ref="M17:N17"/>
    <mergeCell ref="M19:N19"/>
    <mergeCell ref="M13:N13"/>
    <mergeCell ref="M15:N15"/>
    <mergeCell ref="M25:N25"/>
    <mergeCell ref="L30:L31"/>
    <mergeCell ref="L32:L33"/>
    <mergeCell ref="L34:L35"/>
    <mergeCell ref="L38:L39"/>
    <mergeCell ref="D16:F16"/>
    <mergeCell ref="D17:F17"/>
    <mergeCell ref="D18:F18"/>
    <mergeCell ref="M35:N35"/>
    <mergeCell ref="L26:L27"/>
    <mergeCell ref="L28:L29"/>
    <mergeCell ref="M21:N21"/>
    <mergeCell ref="M23:N23"/>
    <mergeCell ref="L20:L21"/>
    <mergeCell ref="L22:L23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47:N47"/>
    <mergeCell ref="M49:N49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L18:L19"/>
    <mergeCell ref="L36:L3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T4:V4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workbookViewId="0" topLeftCell="A1">
      <selection activeCell="Y45" sqref="Y45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平成２０年３月１日の人口</v>
      </c>
      <c r="C1" s="66"/>
      <c r="E1" s="67"/>
      <c r="L1" s="99" t="s">
        <v>187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36905</v>
      </c>
      <c r="E3" s="167"/>
      <c r="F3" s="168"/>
      <c r="G3" s="47" t="s">
        <v>4</v>
      </c>
      <c r="H3" s="69">
        <f>D3-'２月'!D3</f>
        <v>43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18601</v>
      </c>
      <c r="E4" s="170"/>
      <c r="F4" s="171"/>
      <c r="G4" s="49" t="s">
        <v>4</v>
      </c>
      <c r="H4" s="70">
        <f>D4-'２月'!D4</f>
        <v>35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199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18304</v>
      </c>
      <c r="E5" s="170"/>
      <c r="F5" s="171"/>
      <c r="G5" s="51" t="s">
        <v>4</v>
      </c>
      <c r="H5" s="72">
        <f>D5-'２月'!D5</f>
        <v>8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12683</v>
      </c>
      <c r="E6" s="173"/>
      <c r="F6" s="174"/>
      <c r="G6" s="55" t="s">
        <v>4</v>
      </c>
      <c r="H6" s="73">
        <f>D6-'２月'!D6</f>
        <v>40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118</v>
      </c>
      <c r="N6" s="119">
        <v>137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255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118</v>
      </c>
      <c r="U7" s="119">
        <v>137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118</v>
      </c>
      <c r="AA7" s="119">
        <f>U7+X7</f>
        <v>137</v>
      </c>
      <c r="AB7" s="154">
        <f>V7+Y7</f>
        <v>65</v>
      </c>
    </row>
    <row r="8" spans="2:33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169</v>
      </c>
      <c r="N8" s="120">
        <v>187</v>
      </c>
      <c r="O8" s="61"/>
      <c r="P8" s="123">
        <v>102</v>
      </c>
      <c r="Q8" s="59"/>
      <c r="S8" s="194"/>
      <c r="T8" s="175">
        <f>SUM(T7:U7)</f>
        <v>255</v>
      </c>
      <c r="U8" s="176"/>
      <c r="V8" s="122"/>
      <c r="W8" s="175">
        <f>SUM(W7:X7)</f>
        <v>0</v>
      </c>
      <c r="X8" s="176"/>
      <c r="Y8" s="122"/>
      <c r="Z8" s="175">
        <f>SUM(Z7:AA7)</f>
        <v>255</v>
      </c>
      <c r="AA8" s="176"/>
      <c r="AB8" s="155"/>
      <c r="AG8" s="115"/>
    </row>
    <row r="9" spans="2:28" ht="15" customHeight="1">
      <c r="B9" s="84" t="s">
        <v>0</v>
      </c>
      <c r="C9" s="124"/>
      <c r="D9" s="166">
        <f>SUM(D10:F11)</f>
        <v>35948</v>
      </c>
      <c r="E9" s="167"/>
      <c r="F9" s="168"/>
      <c r="G9" s="47" t="s">
        <v>4</v>
      </c>
      <c r="H9" s="69">
        <f>D9-'２月'!D9</f>
        <v>59</v>
      </c>
      <c r="I9" s="48" t="s">
        <v>5</v>
      </c>
      <c r="J9" s="35" t="str">
        <f>IF(H9=0,"",IF(H9&gt;0,"↑","↓"))</f>
        <v>↑</v>
      </c>
      <c r="L9" s="180"/>
      <c r="M9" s="175">
        <f>SUM(M8:N8)</f>
        <v>356</v>
      </c>
      <c r="N9" s="176"/>
      <c r="O9" s="32" t="s">
        <v>159</v>
      </c>
      <c r="P9" s="122">
        <v>102</v>
      </c>
      <c r="Q9" s="52" t="s">
        <v>161</v>
      </c>
      <c r="S9" s="193" t="s">
        <v>137</v>
      </c>
      <c r="T9" s="118">
        <v>169</v>
      </c>
      <c r="U9" s="120">
        <v>187</v>
      </c>
      <c r="V9" s="123">
        <v>102</v>
      </c>
      <c r="W9" s="118">
        <v>0</v>
      </c>
      <c r="X9" s="120">
        <v>0</v>
      </c>
      <c r="Y9" s="123">
        <v>0</v>
      </c>
      <c r="Z9" s="118">
        <f>T9+W9</f>
        <v>169</v>
      </c>
      <c r="AA9" s="120">
        <f>U9+X9</f>
        <v>187</v>
      </c>
      <c r="AB9" s="156">
        <f>V9+Y9</f>
        <v>102</v>
      </c>
    </row>
    <row r="10" spans="2:28" ht="15" customHeight="1">
      <c r="B10" s="125" t="s">
        <v>1</v>
      </c>
      <c r="C10" s="126"/>
      <c r="D10" s="186">
        <f>'２月'!D10+'３月'!D38</f>
        <v>18129</v>
      </c>
      <c r="E10" s="170"/>
      <c r="F10" s="171"/>
      <c r="G10" s="49" t="s">
        <v>4</v>
      </c>
      <c r="H10" s="70">
        <f>D10-'２月'!D10</f>
        <v>45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1372</v>
      </c>
      <c r="N10" s="120">
        <v>1327</v>
      </c>
      <c r="O10" s="61"/>
      <c r="P10" s="123">
        <v>989</v>
      </c>
      <c r="Q10" s="59"/>
      <c r="S10" s="194"/>
      <c r="T10" s="175">
        <f>SUM(T9:U9)</f>
        <v>356</v>
      </c>
      <c r="U10" s="176"/>
      <c r="V10" s="122"/>
      <c r="W10" s="175">
        <f>SUM(W9:X9)</f>
        <v>0</v>
      </c>
      <c r="X10" s="176"/>
      <c r="Y10" s="122"/>
      <c r="Z10" s="175">
        <f>SUM(Z9:AA9)</f>
        <v>356</v>
      </c>
      <c r="AA10" s="176"/>
      <c r="AB10" s="155"/>
    </row>
    <row r="11" spans="2:28" ht="15" customHeight="1">
      <c r="B11" s="125" t="s">
        <v>2</v>
      </c>
      <c r="C11" s="126"/>
      <c r="D11" s="186">
        <f>'２月'!D11+'３月'!E38</f>
        <v>17819</v>
      </c>
      <c r="E11" s="170"/>
      <c r="F11" s="171"/>
      <c r="G11" s="49" t="s">
        <v>4</v>
      </c>
      <c r="H11" s="72">
        <f>D11-'２月'!D11</f>
        <v>14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2699</v>
      </c>
      <c r="N11" s="176"/>
      <c r="O11" s="32" t="s">
        <v>159</v>
      </c>
      <c r="P11" s="122">
        <v>787</v>
      </c>
      <c r="Q11" s="52" t="s">
        <v>161</v>
      </c>
      <c r="S11" s="193" t="s">
        <v>138</v>
      </c>
      <c r="T11" s="118">
        <v>1371</v>
      </c>
      <c r="U11" s="120">
        <v>1324</v>
      </c>
      <c r="V11" s="123">
        <v>985</v>
      </c>
      <c r="W11" s="118">
        <v>1</v>
      </c>
      <c r="X11" s="120">
        <v>3</v>
      </c>
      <c r="Y11" s="123">
        <v>4</v>
      </c>
      <c r="Z11" s="118">
        <f>T11+W11</f>
        <v>1372</v>
      </c>
      <c r="AA11" s="120">
        <f>U11+X11</f>
        <v>1327</v>
      </c>
      <c r="AB11" s="156">
        <f>V11+Y11</f>
        <v>989</v>
      </c>
    </row>
    <row r="12" spans="2:28" ht="15" customHeight="1" thickBot="1">
      <c r="B12" s="127" t="s">
        <v>3</v>
      </c>
      <c r="C12" s="128"/>
      <c r="D12" s="172">
        <f>'２月'!D12+'３月'!C38</f>
        <v>12013</v>
      </c>
      <c r="E12" s="173"/>
      <c r="F12" s="174"/>
      <c r="G12" s="55" t="s">
        <v>4</v>
      </c>
      <c r="H12" s="73">
        <f>D12-'２月'!D12</f>
        <v>52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2285</v>
      </c>
      <c r="N12" s="120">
        <v>2241</v>
      </c>
      <c r="O12" s="61"/>
      <c r="P12" s="123">
        <v>1520</v>
      </c>
      <c r="Q12" s="59"/>
      <c r="S12" s="194"/>
      <c r="T12" s="175">
        <f>SUM(T11:U11)</f>
        <v>2695</v>
      </c>
      <c r="U12" s="176"/>
      <c r="V12" s="122"/>
      <c r="W12" s="175">
        <f>SUM(W11:X11)</f>
        <v>4</v>
      </c>
      <c r="X12" s="176"/>
      <c r="Y12" s="122"/>
      <c r="Z12" s="175">
        <f>SUM(Z11:AA11)</f>
        <v>2699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4526</v>
      </c>
      <c r="N13" s="176"/>
      <c r="O13" s="32" t="s">
        <v>159</v>
      </c>
      <c r="P13" s="122">
        <v>1520</v>
      </c>
      <c r="Q13" s="52" t="s">
        <v>161</v>
      </c>
      <c r="S13" s="193" t="s">
        <v>139</v>
      </c>
      <c r="T13" s="118">
        <v>2254</v>
      </c>
      <c r="U13" s="120">
        <v>2153</v>
      </c>
      <c r="V13" s="123">
        <v>1417</v>
      </c>
      <c r="W13" s="118">
        <v>38</v>
      </c>
      <c r="X13" s="120">
        <v>54</v>
      </c>
      <c r="Y13" s="123">
        <v>63</v>
      </c>
      <c r="Z13" s="118">
        <f>T13+W13</f>
        <v>2292</v>
      </c>
      <c r="AA13" s="120">
        <f>U13+X13</f>
        <v>2207</v>
      </c>
      <c r="AB13" s="156">
        <f>V13+Y13</f>
        <v>1480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535</v>
      </c>
      <c r="N14" s="120">
        <v>512</v>
      </c>
      <c r="O14" s="61"/>
      <c r="P14" s="123">
        <v>342</v>
      </c>
      <c r="Q14" s="59"/>
      <c r="S14" s="194"/>
      <c r="T14" s="175">
        <f>SUM(T13:U13)</f>
        <v>4407</v>
      </c>
      <c r="U14" s="176"/>
      <c r="V14" s="122"/>
      <c r="W14" s="175">
        <f>SUM(W13:X13)</f>
        <v>92</v>
      </c>
      <c r="X14" s="176"/>
      <c r="Y14" s="122"/>
      <c r="Z14" s="175">
        <f>SUM(Z13:AA13)</f>
        <v>4499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957</v>
      </c>
      <c r="E15" s="167"/>
      <c r="F15" s="168"/>
      <c r="G15" s="47" t="s">
        <v>4</v>
      </c>
      <c r="H15" s="69">
        <f>D15-'２月'!D15</f>
        <v>-16</v>
      </c>
      <c r="I15" s="48" t="s">
        <v>5</v>
      </c>
      <c r="J15" s="35" t="str">
        <f>IF(H15=0,"",IF(H15&gt;0,"↑","↓"))</f>
        <v>↓</v>
      </c>
      <c r="L15" s="180"/>
      <c r="M15" s="175">
        <f>SUM(M14:N14)</f>
        <v>1047</v>
      </c>
      <c r="N15" s="176"/>
      <c r="O15" s="32" t="s">
        <v>159</v>
      </c>
      <c r="P15" s="122">
        <v>342</v>
      </c>
      <c r="Q15" s="52" t="s">
        <v>161</v>
      </c>
      <c r="S15" s="193" t="s">
        <v>140</v>
      </c>
      <c r="T15" s="118">
        <v>524</v>
      </c>
      <c r="U15" s="120">
        <v>505</v>
      </c>
      <c r="V15" s="123">
        <v>333</v>
      </c>
      <c r="W15" s="118">
        <v>3</v>
      </c>
      <c r="X15" s="120">
        <v>2</v>
      </c>
      <c r="Y15" s="123">
        <v>5</v>
      </c>
      <c r="Z15" s="118">
        <f>T15+W15</f>
        <v>527</v>
      </c>
      <c r="AA15" s="120">
        <f>U15+X15</f>
        <v>507</v>
      </c>
      <c r="AB15" s="156">
        <f>V15+Y15</f>
        <v>338</v>
      </c>
    </row>
    <row r="16" spans="2:28" ht="15" customHeight="1">
      <c r="B16" s="125" t="s">
        <v>1</v>
      </c>
      <c r="C16" s="126"/>
      <c r="D16" s="186">
        <f>'２月'!D16+'３月'!D47</f>
        <v>472</v>
      </c>
      <c r="E16" s="170"/>
      <c r="F16" s="171"/>
      <c r="G16" s="49" t="s">
        <v>4</v>
      </c>
      <c r="H16" s="70">
        <f>D16-'２月'!D16</f>
        <v>-10</v>
      </c>
      <c r="I16" s="50" t="s">
        <v>5</v>
      </c>
      <c r="J16" s="35" t="str">
        <f>IF(H16=0,"",IF(H16&gt;0,"↑","↓"))</f>
        <v>↓</v>
      </c>
      <c r="L16" s="179" t="s">
        <v>141</v>
      </c>
      <c r="M16" s="118">
        <v>1541</v>
      </c>
      <c r="N16" s="120">
        <v>1538</v>
      </c>
      <c r="O16" s="61"/>
      <c r="P16" s="123">
        <v>1081</v>
      </c>
      <c r="Q16" s="59"/>
      <c r="S16" s="194"/>
      <c r="T16" s="175">
        <f>SUM(T15:U15)</f>
        <v>1029</v>
      </c>
      <c r="U16" s="176"/>
      <c r="V16" s="122"/>
      <c r="W16" s="175">
        <f>SUM(W15:X15)</f>
        <v>5</v>
      </c>
      <c r="X16" s="176"/>
      <c r="Y16" s="122"/>
      <c r="Z16" s="175">
        <f>SUM(Z15:AA15)</f>
        <v>1034</v>
      </c>
      <c r="AA16" s="176"/>
      <c r="AB16" s="155"/>
    </row>
    <row r="17" spans="2:28" ht="15" customHeight="1">
      <c r="B17" s="125" t="s">
        <v>2</v>
      </c>
      <c r="C17" s="126"/>
      <c r="D17" s="186">
        <f>'２月'!D17+'３月'!E47</f>
        <v>485</v>
      </c>
      <c r="E17" s="170"/>
      <c r="F17" s="171"/>
      <c r="G17" s="49" t="s">
        <v>4</v>
      </c>
      <c r="H17" s="72">
        <f>D17-'２月'!D17</f>
        <v>-6</v>
      </c>
      <c r="I17" s="50" t="s">
        <v>5</v>
      </c>
      <c r="J17" s="35" t="str">
        <f>IF(H17=0,"",IF(H17&gt;0,"↑","↓"))</f>
        <v>↓</v>
      </c>
      <c r="L17" s="180"/>
      <c r="M17" s="175">
        <f>SUM(M16:N16)</f>
        <v>3079</v>
      </c>
      <c r="N17" s="176"/>
      <c r="O17" s="32" t="s">
        <v>159</v>
      </c>
      <c r="P17" s="122">
        <v>1017</v>
      </c>
      <c r="Q17" s="52" t="s">
        <v>161</v>
      </c>
      <c r="S17" s="193" t="s">
        <v>193</v>
      </c>
      <c r="T17" s="118">
        <v>4600</v>
      </c>
      <c r="U17" s="120">
        <v>4517</v>
      </c>
      <c r="V17" s="123">
        <v>3109</v>
      </c>
      <c r="W17" s="118">
        <v>138</v>
      </c>
      <c r="X17" s="120">
        <v>151</v>
      </c>
      <c r="Y17" s="123">
        <v>213</v>
      </c>
      <c r="Z17" s="118">
        <f>T17+W17</f>
        <v>4738</v>
      </c>
      <c r="AA17" s="120">
        <f>U17+X17</f>
        <v>4668</v>
      </c>
      <c r="AB17" s="156">
        <f>V17+Y17</f>
        <v>3322</v>
      </c>
    </row>
    <row r="18" spans="2:28" ht="15" customHeight="1" thickBot="1">
      <c r="B18" s="127" t="s">
        <v>3</v>
      </c>
      <c r="C18" s="128"/>
      <c r="D18" s="172">
        <f>'２月'!D18+'３月'!C47</f>
        <v>670</v>
      </c>
      <c r="E18" s="173"/>
      <c r="F18" s="174"/>
      <c r="G18" s="55" t="s">
        <v>4</v>
      </c>
      <c r="H18" s="73">
        <f>D18-'２月'!D18</f>
        <v>-12</v>
      </c>
      <c r="I18" s="56" t="s">
        <v>5</v>
      </c>
      <c r="J18" s="35" t="str">
        <f>IF(H18=0,"",IF(H18&gt;0,"↑","↓"))</f>
        <v>↓</v>
      </c>
      <c r="L18" s="179" t="s">
        <v>142</v>
      </c>
      <c r="M18" s="118">
        <v>2611</v>
      </c>
      <c r="N18" s="120">
        <v>2518</v>
      </c>
      <c r="O18" s="61"/>
      <c r="P18" s="123">
        <v>1856</v>
      </c>
      <c r="Q18" s="59"/>
      <c r="S18" s="194"/>
      <c r="T18" s="175">
        <f>SUM(T17:U17)</f>
        <v>9117</v>
      </c>
      <c r="U18" s="176"/>
      <c r="V18" s="122"/>
      <c r="W18" s="175">
        <f>SUM(W17:X17)</f>
        <v>289</v>
      </c>
      <c r="X18" s="176"/>
      <c r="Y18" s="122"/>
      <c r="Z18" s="175">
        <f>SUM(Z17:AA17)</f>
        <v>9406</v>
      </c>
      <c r="AA18" s="176"/>
      <c r="AB18" s="155"/>
    </row>
    <row r="19" spans="12:28" ht="15" customHeight="1">
      <c r="L19" s="180"/>
      <c r="M19" s="175">
        <f>SUM(M18:N18)</f>
        <v>5129</v>
      </c>
      <c r="N19" s="176"/>
      <c r="O19" s="32" t="s">
        <v>159</v>
      </c>
      <c r="P19" s="122">
        <v>1856</v>
      </c>
      <c r="Q19" s="52" t="s">
        <v>161</v>
      </c>
      <c r="S19" s="193" t="s">
        <v>194</v>
      </c>
      <c r="T19" s="118">
        <v>64</v>
      </c>
      <c r="U19" s="120">
        <v>63</v>
      </c>
      <c r="V19" s="123">
        <v>39</v>
      </c>
      <c r="W19" s="118">
        <v>0</v>
      </c>
      <c r="X19" s="120">
        <v>0</v>
      </c>
      <c r="Y19" s="123">
        <v>0</v>
      </c>
      <c r="Z19" s="118">
        <f>T19+W19</f>
        <v>64</v>
      </c>
      <c r="AA19" s="120">
        <f>U19+X19</f>
        <v>63</v>
      </c>
      <c r="AB19" s="156">
        <f>V19+Y19</f>
        <v>39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80</v>
      </c>
      <c r="N20" s="120">
        <v>89</v>
      </c>
      <c r="O20" s="61"/>
      <c r="P20" s="123">
        <v>47</v>
      </c>
      <c r="Q20" s="59"/>
      <c r="S20" s="194"/>
      <c r="T20" s="175">
        <f>SUM(T19:U19)</f>
        <v>127</v>
      </c>
      <c r="U20" s="176"/>
      <c r="V20" s="122"/>
      <c r="W20" s="175">
        <f>SUM(W19:X19)</f>
        <v>0</v>
      </c>
      <c r="X20" s="176"/>
      <c r="Y20" s="122"/>
      <c r="Z20" s="175">
        <f>SUM(Z19:AA19)</f>
        <v>127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169</v>
      </c>
      <c r="N21" s="176"/>
      <c r="O21" s="32" t="s">
        <v>159</v>
      </c>
      <c r="P21" s="122">
        <v>47</v>
      </c>
      <c r="Q21" s="52" t="s">
        <v>161</v>
      </c>
      <c r="S21" s="193" t="s">
        <v>144</v>
      </c>
      <c r="T21" s="118">
        <v>1360</v>
      </c>
      <c r="U21" s="120">
        <v>1296</v>
      </c>
      <c r="V21" s="123">
        <v>900</v>
      </c>
      <c r="W21" s="118">
        <v>59</v>
      </c>
      <c r="X21" s="120">
        <v>41</v>
      </c>
      <c r="Y21" s="123">
        <v>67</v>
      </c>
      <c r="Z21" s="118">
        <f>T21+W21</f>
        <v>1419</v>
      </c>
      <c r="AA21" s="120">
        <f>U21+X21</f>
        <v>1337</v>
      </c>
      <c r="AB21" s="156">
        <f>V21+Y21</f>
        <v>967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1410</v>
      </c>
      <c r="N22" s="120">
        <v>1333</v>
      </c>
      <c r="O22" s="61"/>
      <c r="P22" s="123">
        <v>964</v>
      </c>
      <c r="Q22" s="59"/>
      <c r="S22" s="194"/>
      <c r="T22" s="175">
        <f>SUM(T21:U21)</f>
        <v>2656</v>
      </c>
      <c r="U22" s="176"/>
      <c r="V22" s="122"/>
      <c r="W22" s="175">
        <f>SUM(W21:X21)</f>
        <v>100</v>
      </c>
      <c r="X22" s="176"/>
      <c r="Y22" s="122"/>
      <c r="Z22" s="175">
        <f>SUM(Z21:AA21)</f>
        <v>2756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26</v>
      </c>
      <c r="F23" s="106">
        <f>SUM(D23:E23)</f>
        <v>39</v>
      </c>
      <c r="G23" s="49" t="s">
        <v>4</v>
      </c>
      <c r="H23" s="71">
        <f>F23-'２月'!F23</f>
        <v>3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2743</v>
      </c>
      <c r="N23" s="176"/>
      <c r="O23" s="32" t="s">
        <v>159</v>
      </c>
      <c r="P23" s="122">
        <v>964</v>
      </c>
      <c r="Q23" s="52" t="s">
        <v>161</v>
      </c>
      <c r="S23" s="193" t="s">
        <v>145</v>
      </c>
      <c r="T23" s="118">
        <v>461</v>
      </c>
      <c r="U23" s="120">
        <v>456</v>
      </c>
      <c r="V23" s="123">
        <v>263</v>
      </c>
      <c r="W23" s="118">
        <v>4</v>
      </c>
      <c r="X23" s="120">
        <v>6</v>
      </c>
      <c r="Y23" s="123">
        <v>8</v>
      </c>
      <c r="Z23" s="118">
        <f>T23+W23</f>
        <v>465</v>
      </c>
      <c r="AA23" s="120">
        <f>U23+X23</f>
        <v>462</v>
      </c>
      <c r="AB23" s="156">
        <f>V23+Y23</f>
        <v>271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8</v>
      </c>
      <c r="E24" s="105">
        <f t="shared" si="0"/>
        <v>16</v>
      </c>
      <c r="F24" s="106">
        <f aca="true" t="shared" si="2" ref="F24:F29">SUM(D24:E24)</f>
        <v>24</v>
      </c>
      <c r="G24" s="49" t="s">
        <v>4</v>
      </c>
      <c r="H24" s="71">
        <f>F24-'２月'!F24</f>
        <v>9</v>
      </c>
      <c r="I24" s="50" t="s">
        <v>5</v>
      </c>
      <c r="J24" s="35" t="str">
        <f t="shared" si="1"/>
        <v>↑</v>
      </c>
      <c r="L24" s="179" t="s">
        <v>145</v>
      </c>
      <c r="M24" s="118">
        <v>460</v>
      </c>
      <c r="N24" s="120">
        <v>460</v>
      </c>
      <c r="O24" s="61"/>
      <c r="P24" s="123">
        <v>266</v>
      </c>
      <c r="Q24" s="59"/>
      <c r="S24" s="194"/>
      <c r="T24" s="175">
        <f>SUM(T23:U23)</f>
        <v>917</v>
      </c>
      <c r="U24" s="176"/>
      <c r="V24" s="122"/>
      <c r="W24" s="175">
        <f>SUM(W23:X23)</f>
        <v>10</v>
      </c>
      <c r="X24" s="176"/>
      <c r="Y24" s="122"/>
      <c r="Z24" s="175">
        <f>SUM(Z23:AA23)</f>
        <v>927</v>
      </c>
      <c r="AA24" s="176"/>
      <c r="AB24" s="155"/>
    </row>
    <row r="25" spans="2:28" ht="15" customHeight="1">
      <c r="B25" s="13" t="s">
        <v>11</v>
      </c>
      <c r="C25" s="105">
        <f t="shared" si="0"/>
        <v>114</v>
      </c>
      <c r="D25" s="105">
        <f t="shared" si="0"/>
        <v>102</v>
      </c>
      <c r="E25" s="105">
        <f t="shared" si="0"/>
        <v>75</v>
      </c>
      <c r="F25" s="106">
        <f t="shared" si="2"/>
        <v>177</v>
      </c>
      <c r="G25" s="49" t="s">
        <v>4</v>
      </c>
      <c r="H25" s="71">
        <f>F25-'２月'!F25</f>
        <v>23</v>
      </c>
      <c r="I25" s="50" t="s">
        <v>5</v>
      </c>
      <c r="J25" s="35" t="str">
        <f t="shared" si="1"/>
        <v>↑</v>
      </c>
      <c r="L25" s="180"/>
      <c r="M25" s="175">
        <f>SUM(M24:N24)</f>
        <v>920</v>
      </c>
      <c r="N25" s="176"/>
      <c r="O25" s="32" t="s">
        <v>159</v>
      </c>
      <c r="P25" s="122">
        <v>263</v>
      </c>
      <c r="Q25" s="52" t="s">
        <v>161</v>
      </c>
      <c r="S25" s="193" t="s">
        <v>146</v>
      </c>
      <c r="T25" s="118">
        <v>2040</v>
      </c>
      <c r="U25" s="120">
        <v>1938</v>
      </c>
      <c r="V25" s="123">
        <v>1531</v>
      </c>
      <c r="W25" s="118">
        <v>116</v>
      </c>
      <c r="X25" s="120">
        <v>94</v>
      </c>
      <c r="Y25" s="123">
        <v>148</v>
      </c>
      <c r="Z25" s="118">
        <f>T25+W25</f>
        <v>2156</v>
      </c>
      <c r="AA25" s="120">
        <f>U25+X25</f>
        <v>2032</v>
      </c>
      <c r="AB25" s="156">
        <f>V25+Y25</f>
        <v>1679</v>
      </c>
    </row>
    <row r="26" spans="2:28" ht="15" customHeight="1">
      <c r="B26" s="13" t="s">
        <v>12</v>
      </c>
      <c r="C26" s="105">
        <f t="shared" si="0"/>
        <v>70</v>
      </c>
      <c r="D26" s="105">
        <f t="shared" si="0"/>
        <v>73</v>
      </c>
      <c r="E26" s="105">
        <f t="shared" si="0"/>
        <v>74</v>
      </c>
      <c r="F26" s="106">
        <f t="shared" si="2"/>
        <v>147</v>
      </c>
      <c r="G26" s="49" t="s">
        <v>4</v>
      </c>
      <c r="H26" s="71">
        <f>F26-'２月'!F26</f>
        <v>33</v>
      </c>
      <c r="I26" s="50" t="s">
        <v>5</v>
      </c>
      <c r="J26" s="35" t="str">
        <f t="shared" si="1"/>
        <v>↑</v>
      </c>
      <c r="L26" s="179" t="s">
        <v>146</v>
      </c>
      <c r="M26" s="118">
        <v>1957</v>
      </c>
      <c r="N26" s="120">
        <v>1814</v>
      </c>
      <c r="O26" s="61"/>
      <c r="P26" s="123">
        <v>1540</v>
      </c>
      <c r="Q26" s="59"/>
      <c r="S26" s="194"/>
      <c r="T26" s="175">
        <f>SUM(T25:U25)</f>
        <v>3978</v>
      </c>
      <c r="U26" s="176"/>
      <c r="V26" s="122"/>
      <c r="W26" s="175">
        <f>SUM(W25:X25)</f>
        <v>210</v>
      </c>
      <c r="X26" s="176"/>
      <c r="Y26" s="122"/>
      <c r="Z26" s="175">
        <f>SUM(Z25:AA25)</f>
        <v>4188</v>
      </c>
      <c r="AA26" s="176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3</v>
      </c>
      <c r="E27" s="105">
        <f t="shared" si="0"/>
        <v>3</v>
      </c>
      <c r="F27" s="106">
        <f t="shared" si="2"/>
        <v>6</v>
      </c>
      <c r="G27" s="49" t="s">
        <v>4</v>
      </c>
      <c r="H27" s="71">
        <f>F27-'２月'!F27</f>
        <v>6</v>
      </c>
      <c r="I27" s="50" t="s">
        <v>5</v>
      </c>
      <c r="J27" s="35" t="str">
        <f t="shared" si="1"/>
        <v>↑</v>
      </c>
      <c r="L27" s="180"/>
      <c r="M27" s="175">
        <f>SUM(M26:N26)</f>
        <v>3771</v>
      </c>
      <c r="N27" s="176"/>
      <c r="O27" s="32" t="s">
        <v>159</v>
      </c>
      <c r="P27" s="122">
        <v>1469</v>
      </c>
      <c r="Q27" s="52" t="s">
        <v>161</v>
      </c>
      <c r="S27" s="193" t="s">
        <v>195</v>
      </c>
      <c r="T27" s="118">
        <v>2529</v>
      </c>
      <c r="U27" s="120">
        <v>2610</v>
      </c>
      <c r="V27" s="123">
        <v>1661</v>
      </c>
      <c r="W27" s="118">
        <v>47</v>
      </c>
      <c r="X27" s="120">
        <v>57</v>
      </c>
      <c r="Y27" s="123">
        <v>85</v>
      </c>
      <c r="Z27" s="118">
        <f>T27+W27</f>
        <v>2576</v>
      </c>
      <c r="AA27" s="120">
        <f>U27+X27</f>
        <v>2667</v>
      </c>
      <c r="AB27" s="156">
        <f>V27+Y27</f>
        <v>1746</v>
      </c>
    </row>
    <row r="28" spans="2:28" ht="15" customHeight="1" thickBot="1">
      <c r="B28" s="14" t="s">
        <v>14</v>
      </c>
      <c r="C28" s="107">
        <f t="shared" si="0"/>
        <v>12</v>
      </c>
      <c r="D28" s="107">
        <f t="shared" si="0"/>
        <v>2</v>
      </c>
      <c r="E28" s="107">
        <f t="shared" si="0"/>
        <v>6</v>
      </c>
      <c r="F28" s="108">
        <f t="shared" si="2"/>
        <v>8</v>
      </c>
      <c r="G28" s="60" t="s">
        <v>4</v>
      </c>
      <c r="H28" s="74">
        <f>F28-'２月'!F28</f>
        <v>-5</v>
      </c>
      <c r="I28" s="53" t="s">
        <v>5</v>
      </c>
      <c r="J28" s="35" t="str">
        <f t="shared" si="1"/>
        <v>↓</v>
      </c>
      <c r="L28" s="179" t="s">
        <v>147</v>
      </c>
      <c r="M28" s="118">
        <v>372</v>
      </c>
      <c r="N28" s="120">
        <v>380</v>
      </c>
      <c r="O28" s="61"/>
      <c r="P28" s="123">
        <v>265</v>
      </c>
      <c r="Q28" s="59"/>
      <c r="S28" s="194"/>
      <c r="T28" s="175">
        <f>SUM(T27:U27)</f>
        <v>5139</v>
      </c>
      <c r="U28" s="176"/>
      <c r="V28" s="122"/>
      <c r="W28" s="175">
        <f>SUM(W27:X27)</f>
        <v>104</v>
      </c>
      <c r="X28" s="176"/>
      <c r="Y28" s="122"/>
      <c r="Z28" s="175">
        <f>SUM(Z27:AA27)</f>
        <v>5243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40</v>
      </c>
      <c r="D29" s="109">
        <f t="shared" si="0"/>
        <v>35</v>
      </c>
      <c r="E29" s="109">
        <f t="shared" si="0"/>
        <v>8</v>
      </c>
      <c r="F29" s="110">
        <f t="shared" si="2"/>
        <v>43</v>
      </c>
      <c r="G29" s="62" t="s">
        <v>4</v>
      </c>
      <c r="H29" s="75">
        <f>F29-'２月'!F29</f>
        <v>-5</v>
      </c>
      <c r="I29" s="63" t="s">
        <v>5</v>
      </c>
      <c r="J29" s="35" t="str">
        <f t="shared" si="1"/>
        <v>↓</v>
      </c>
      <c r="L29" s="180"/>
      <c r="M29" s="175">
        <f>SUM(M28:N28)</f>
        <v>752</v>
      </c>
      <c r="N29" s="176"/>
      <c r="O29" s="32" t="s">
        <v>159</v>
      </c>
      <c r="P29" s="122">
        <v>265</v>
      </c>
      <c r="Q29" s="52" t="s">
        <v>161</v>
      </c>
      <c r="S29" s="193" t="s">
        <v>151</v>
      </c>
      <c r="T29" s="118">
        <v>1017</v>
      </c>
      <c r="U29" s="120">
        <v>1016</v>
      </c>
      <c r="V29" s="123">
        <v>648</v>
      </c>
      <c r="W29" s="118">
        <v>0</v>
      </c>
      <c r="X29" s="120">
        <v>4</v>
      </c>
      <c r="Y29" s="123">
        <v>4</v>
      </c>
      <c r="Z29" s="118">
        <f>T29+W29</f>
        <v>1017</v>
      </c>
      <c r="AA29" s="120">
        <f>U29+X29</f>
        <v>1020</v>
      </c>
      <c r="AB29" s="156">
        <f>V29+Y29</f>
        <v>652</v>
      </c>
    </row>
    <row r="30" spans="2:28" ht="15" customHeight="1" thickBot="1">
      <c r="B30" s="10"/>
      <c r="C30" s="46"/>
      <c r="H30" s="66"/>
      <c r="L30" s="179" t="s">
        <v>148</v>
      </c>
      <c r="M30" s="118">
        <v>1064</v>
      </c>
      <c r="N30" s="120">
        <v>1099</v>
      </c>
      <c r="O30" s="61"/>
      <c r="P30" s="123">
        <v>765</v>
      </c>
      <c r="Q30" s="59"/>
      <c r="S30" s="194"/>
      <c r="T30" s="175">
        <f>SUM(T29:U29)</f>
        <v>2033</v>
      </c>
      <c r="U30" s="176"/>
      <c r="V30" s="122"/>
      <c r="W30" s="175">
        <f>SUM(W29:X29)</f>
        <v>4</v>
      </c>
      <c r="X30" s="176"/>
      <c r="Y30" s="122"/>
      <c r="Z30" s="175">
        <f>SUM(Z29:AA29)</f>
        <v>2037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2163</v>
      </c>
      <c r="N31" s="176"/>
      <c r="O31" s="32" t="s">
        <v>159</v>
      </c>
      <c r="P31" s="122">
        <v>764</v>
      </c>
      <c r="Q31" s="52" t="s">
        <v>161</v>
      </c>
      <c r="S31" s="193" t="s">
        <v>152</v>
      </c>
      <c r="T31" s="118">
        <v>163</v>
      </c>
      <c r="U31" s="120">
        <v>140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163</v>
      </c>
      <c r="AA31" s="120">
        <f>U31+X31</f>
        <v>140</v>
      </c>
      <c r="AB31" s="156">
        <f>V31+Y31</f>
        <v>78</v>
      </c>
    </row>
    <row r="32" spans="2:28" ht="15" customHeight="1">
      <c r="B32" s="13" t="s">
        <v>9</v>
      </c>
      <c r="C32" s="116">
        <v>0</v>
      </c>
      <c r="D32" s="116">
        <v>13</v>
      </c>
      <c r="E32" s="116">
        <v>26</v>
      </c>
      <c r="F32" s="106">
        <f>SUM(D32:E32)</f>
        <v>39</v>
      </c>
      <c r="G32" s="49" t="s">
        <v>4</v>
      </c>
      <c r="H32" s="71">
        <f>F32-'２月'!F32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9" t="s">
        <v>149</v>
      </c>
      <c r="M32" s="118">
        <v>1104</v>
      </c>
      <c r="N32" s="120">
        <v>1181</v>
      </c>
      <c r="O32" s="61"/>
      <c r="P32" s="123">
        <v>718</v>
      </c>
      <c r="Q32" s="59"/>
      <c r="S32" s="194"/>
      <c r="T32" s="175">
        <f>SUM(T31:U31)</f>
        <v>303</v>
      </c>
      <c r="U32" s="176"/>
      <c r="V32" s="122"/>
      <c r="W32" s="175">
        <f>SUM(W31:X31)</f>
        <v>0</v>
      </c>
      <c r="X32" s="176"/>
      <c r="Y32" s="122"/>
      <c r="Z32" s="175">
        <f>SUM(Z31:AA31)</f>
        <v>303</v>
      </c>
      <c r="AA32" s="176"/>
      <c r="AB32" s="155"/>
    </row>
    <row r="33" spans="2:28" ht="15" customHeight="1">
      <c r="B33" s="13" t="s">
        <v>10</v>
      </c>
      <c r="C33" s="116">
        <v>6</v>
      </c>
      <c r="D33" s="116">
        <v>8</v>
      </c>
      <c r="E33" s="116">
        <v>16</v>
      </c>
      <c r="F33" s="106">
        <f aca="true" t="shared" si="4" ref="F33:F38">SUM(D33:E33)</f>
        <v>24</v>
      </c>
      <c r="G33" s="49" t="s">
        <v>4</v>
      </c>
      <c r="H33" s="71">
        <f>F33-'２月'!F33</f>
        <v>9</v>
      </c>
      <c r="I33" s="50" t="s">
        <v>5</v>
      </c>
      <c r="J33" s="35" t="str">
        <f t="shared" si="3"/>
        <v>↑</v>
      </c>
      <c r="L33" s="180"/>
      <c r="M33" s="175">
        <f>SUM(M32:N32)</f>
        <v>2285</v>
      </c>
      <c r="N33" s="176"/>
      <c r="O33" s="32" t="s">
        <v>159</v>
      </c>
      <c r="P33" s="122">
        <v>716</v>
      </c>
      <c r="Q33" s="52" t="s">
        <v>161</v>
      </c>
      <c r="S33" s="193" t="s">
        <v>153</v>
      </c>
      <c r="T33" s="118">
        <v>187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187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96</v>
      </c>
      <c r="D34" s="116">
        <v>90</v>
      </c>
      <c r="E34" s="116">
        <v>59</v>
      </c>
      <c r="F34" s="106">
        <f t="shared" si="4"/>
        <v>149</v>
      </c>
      <c r="G34" s="49" t="s">
        <v>4</v>
      </c>
      <c r="H34" s="71">
        <f>F34-'２月'!F34</f>
        <v>22</v>
      </c>
      <c r="I34" s="50" t="s">
        <v>5</v>
      </c>
      <c r="J34" s="35" t="str">
        <f t="shared" si="3"/>
        <v>↑</v>
      </c>
      <c r="L34" s="179" t="s">
        <v>150</v>
      </c>
      <c r="M34" s="118">
        <v>408</v>
      </c>
      <c r="N34" s="120">
        <v>387</v>
      </c>
      <c r="O34" s="61"/>
      <c r="P34" s="123">
        <v>263</v>
      </c>
      <c r="Q34" s="59"/>
      <c r="S34" s="194"/>
      <c r="T34" s="175">
        <f>SUM(T33:U33)</f>
        <v>410</v>
      </c>
      <c r="U34" s="176"/>
      <c r="V34" s="122"/>
      <c r="W34" s="175">
        <f>SUM(W33:X33)</f>
        <v>0</v>
      </c>
      <c r="X34" s="176"/>
      <c r="Y34" s="122"/>
      <c r="Z34" s="175">
        <f>SUM(Z33:AA33)</f>
        <v>410</v>
      </c>
      <c r="AA34" s="176"/>
      <c r="AB34" s="155"/>
    </row>
    <row r="35" spans="2:28" ht="15" customHeight="1">
      <c r="B35" s="13" t="s">
        <v>12</v>
      </c>
      <c r="C35" s="116">
        <v>48</v>
      </c>
      <c r="D35" s="116">
        <v>53</v>
      </c>
      <c r="E35" s="116">
        <v>58</v>
      </c>
      <c r="F35" s="106">
        <f t="shared" si="4"/>
        <v>111</v>
      </c>
      <c r="G35" s="49" t="s">
        <v>4</v>
      </c>
      <c r="H35" s="71">
        <f>F35-'２月'!F35</f>
        <v>16</v>
      </c>
      <c r="I35" s="50" t="s">
        <v>5</v>
      </c>
      <c r="J35" s="35" t="str">
        <f t="shared" si="3"/>
        <v>↑</v>
      </c>
      <c r="L35" s="180"/>
      <c r="M35" s="175">
        <f>SUM(M34:N34)</f>
        <v>795</v>
      </c>
      <c r="N35" s="176"/>
      <c r="O35" s="32" t="s">
        <v>159</v>
      </c>
      <c r="P35" s="122">
        <v>263</v>
      </c>
      <c r="Q35" s="52" t="s">
        <v>161</v>
      </c>
      <c r="S35" s="193" t="s">
        <v>154</v>
      </c>
      <c r="T35" s="118">
        <v>653</v>
      </c>
      <c r="U35" s="120">
        <v>637</v>
      </c>
      <c r="V35" s="123">
        <v>423</v>
      </c>
      <c r="W35" s="118">
        <v>58</v>
      </c>
      <c r="X35" s="120">
        <v>68</v>
      </c>
      <c r="Y35" s="123">
        <v>60</v>
      </c>
      <c r="Z35" s="118">
        <f>T35+W35</f>
        <v>711</v>
      </c>
      <c r="AA35" s="120">
        <f>U35+X35</f>
        <v>705</v>
      </c>
      <c r="AB35" s="156">
        <f>V35+Y35</f>
        <v>483</v>
      </c>
    </row>
    <row r="36" spans="2:28" ht="15" customHeight="1">
      <c r="B36" s="13" t="s">
        <v>13</v>
      </c>
      <c r="C36" s="116">
        <v>14</v>
      </c>
      <c r="D36" s="116">
        <v>3</v>
      </c>
      <c r="E36" s="116">
        <v>3</v>
      </c>
      <c r="F36" s="106">
        <f t="shared" si="4"/>
        <v>6</v>
      </c>
      <c r="G36" s="49" t="s">
        <v>4</v>
      </c>
      <c r="H36" s="71">
        <f>F36-'２月'!F36</f>
        <v>6</v>
      </c>
      <c r="I36" s="50" t="s">
        <v>5</v>
      </c>
      <c r="J36" s="35" t="str">
        <f t="shared" si="3"/>
        <v>↑</v>
      </c>
      <c r="L36" s="179" t="s">
        <v>151</v>
      </c>
      <c r="M36" s="118">
        <v>1017</v>
      </c>
      <c r="N36" s="120">
        <v>1020</v>
      </c>
      <c r="O36" s="61"/>
      <c r="P36" s="123">
        <v>652</v>
      </c>
      <c r="Q36" s="59"/>
      <c r="S36" s="194"/>
      <c r="T36" s="175">
        <f>SUM(T35:U35)</f>
        <v>1290</v>
      </c>
      <c r="U36" s="176"/>
      <c r="V36" s="122"/>
      <c r="W36" s="175">
        <f>SUM(W35:X35)</f>
        <v>126</v>
      </c>
      <c r="X36" s="176"/>
      <c r="Y36" s="122"/>
      <c r="Z36" s="175">
        <f>SUM(Z35:AA35)</f>
        <v>1416</v>
      </c>
      <c r="AA36" s="176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-1</v>
      </c>
      <c r="I37" s="53" t="s">
        <v>5</v>
      </c>
      <c r="J37" s="35" t="str">
        <f t="shared" si="3"/>
        <v>↓</v>
      </c>
      <c r="L37" s="180"/>
      <c r="M37" s="175">
        <f>SUM(M36:N36)</f>
        <v>2037</v>
      </c>
      <c r="N37" s="176"/>
      <c r="O37" s="32" t="s">
        <v>159</v>
      </c>
      <c r="P37" s="122">
        <v>652</v>
      </c>
      <c r="Q37" s="52" t="s">
        <v>161</v>
      </c>
      <c r="S37" s="193" t="s">
        <v>196</v>
      </c>
      <c r="T37" s="118">
        <v>321</v>
      </c>
      <c r="U37" s="120">
        <v>314</v>
      </c>
      <c r="V37" s="123">
        <v>210</v>
      </c>
      <c r="W37" s="118">
        <v>7</v>
      </c>
      <c r="X37" s="120">
        <v>3</v>
      </c>
      <c r="Y37" s="123">
        <v>10</v>
      </c>
      <c r="Z37" s="118">
        <f>T37+W37</f>
        <v>328</v>
      </c>
      <c r="AA37" s="120">
        <f>U37+X37</f>
        <v>317</v>
      </c>
      <c r="AB37" s="156">
        <f>V37+Y37</f>
        <v>220</v>
      </c>
    </row>
    <row r="38" spans="2:28" ht="15" customHeight="1" thickBot="1">
      <c r="B38" s="15" t="s">
        <v>15</v>
      </c>
      <c r="C38" s="109">
        <f>C32-C33+C34-C35+C36-C37</f>
        <v>52</v>
      </c>
      <c r="D38" s="109">
        <f>D32-D33+D34-D35+D36-D37</f>
        <v>45</v>
      </c>
      <c r="E38" s="109">
        <f>E32-E33+E34-E35+E36-E37</f>
        <v>14</v>
      </c>
      <c r="F38" s="110">
        <f t="shared" si="4"/>
        <v>59</v>
      </c>
      <c r="G38" s="64" t="s">
        <v>4</v>
      </c>
      <c r="H38" s="75">
        <f>F38-'２月'!F38</f>
        <v>7</v>
      </c>
      <c r="I38" s="63" t="s">
        <v>5</v>
      </c>
      <c r="J38" s="35" t="str">
        <f t="shared" si="3"/>
        <v>↑</v>
      </c>
      <c r="L38" s="179" t="s">
        <v>152</v>
      </c>
      <c r="M38" s="118">
        <v>155</v>
      </c>
      <c r="N38" s="120">
        <v>133</v>
      </c>
      <c r="O38" s="61"/>
      <c r="P38" s="123">
        <v>72</v>
      </c>
      <c r="Q38" s="59"/>
      <c r="S38" s="194"/>
      <c r="T38" s="175">
        <f>SUM(T37:U37)</f>
        <v>635</v>
      </c>
      <c r="U38" s="176"/>
      <c r="V38" s="122"/>
      <c r="W38" s="175">
        <f>SUM(W37:X37)</f>
        <v>10</v>
      </c>
      <c r="X38" s="176"/>
      <c r="Y38" s="122"/>
      <c r="Z38" s="175">
        <f>SUM(Z37:AA37)</f>
        <v>645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288</v>
      </c>
      <c r="N39" s="176"/>
      <c r="O39" s="32" t="s">
        <v>159</v>
      </c>
      <c r="P39" s="122">
        <v>72</v>
      </c>
      <c r="Q39" s="52" t="s">
        <v>161</v>
      </c>
      <c r="S39" s="193" t="s">
        <v>156</v>
      </c>
      <c r="T39" s="118">
        <v>188</v>
      </c>
      <c r="U39" s="120">
        <v>205</v>
      </c>
      <c r="V39" s="123">
        <v>101</v>
      </c>
      <c r="W39" s="118">
        <v>1</v>
      </c>
      <c r="X39" s="120">
        <v>2</v>
      </c>
      <c r="Y39" s="123">
        <v>3</v>
      </c>
      <c r="Z39" s="118">
        <f>T39+W39</f>
        <v>189</v>
      </c>
      <c r="AA39" s="120">
        <f>U39+X39</f>
        <v>207</v>
      </c>
      <c r="AB39" s="156">
        <f>V39+Y39</f>
        <v>104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187</v>
      </c>
      <c r="N40" s="120">
        <v>223</v>
      </c>
      <c r="O40" s="61"/>
      <c r="P40" s="123">
        <v>92</v>
      </c>
      <c r="Q40" s="59"/>
      <c r="S40" s="194"/>
      <c r="T40" s="175">
        <f>SUM(T39:U39)</f>
        <v>393</v>
      </c>
      <c r="U40" s="176"/>
      <c r="V40" s="122"/>
      <c r="W40" s="175">
        <f>SUM(W39:X39)</f>
        <v>3</v>
      </c>
      <c r="X40" s="176"/>
      <c r="Y40" s="122"/>
      <c r="Z40" s="175">
        <f>SUM(Z39:AA39)</f>
        <v>396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80"/>
      <c r="M41" s="175">
        <f>SUM(M40:N40)</f>
        <v>410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110</v>
      </c>
      <c r="U41" s="120">
        <v>98</v>
      </c>
      <c r="V41" s="123">
        <v>56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98</v>
      </c>
      <c r="AB41" s="156">
        <f>V41+Y41</f>
        <v>56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9" t="s">
        <v>154</v>
      </c>
      <c r="M42" s="118">
        <v>711</v>
      </c>
      <c r="N42" s="120">
        <v>705</v>
      </c>
      <c r="O42" s="61"/>
      <c r="P42" s="123">
        <v>483</v>
      </c>
      <c r="Q42" s="59"/>
      <c r="S42" s="194"/>
      <c r="T42" s="175">
        <f>SUM(T41:U41)</f>
        <v>208</v>
      </c>
      <c r="U42" s="176"/>
      <c r="V42" s="122"/>
      <c r="W42" s="175">
        <f>SUM(W41:X41)</f>
        <v>0</v>
      </c>
      <c r="X42" s="176"/>
      <c r="Y42" s="122"/>
      <c r="Z42" s="175">
        <f>SUM(Z41:AA41)</f>
        <v>208</v>
      </c>
      <c r="AA42" s="176"/>
      <c r="AB42" s="155"/>
    </row>
    <row r="43" spans="2:28" ht="15" customHeight="1">
      <c r="B43" s="13" t="s">
        <v>11</v>
      </c>
      <c r="C43" s="116">
        <v>18</v>
      </c>
      <c r="D43" s="116">
        <v>12</v>
      </c>
      <c r="E43" s="116">
        <v>16</v>
      </c>
      <c r="F43" s="106">
        <f t="shared" si="6"/>
        <v>28</v>
      </c>
      <c r="G43" s="49" t="s">
        <v>4</v>
      </c>
      <c r="H43" s="71">
        <f>F43-'２月'!F43</f>
        <v>1</v>
      </c>
      <c r="I43" s="50" t="s">
        <v>5</v>
      </c>
      <c r="J43" s="35" t="str">
        <f t="shared" si="5"/>
        <v>↑</v>
      </c>
      <c r="L43" s="180"/>
      <c r="M43" s="175">
        <f>SUM(M42:N42)</f>
        <v>1416</v>
      </c>
      <c r="N43" s="176"/>
      <c r="O43" s="32" t="s">
        <v>163</v>
      </c>
      <c r="P43" s="122">
        <v>482</v>
      </c>
      <c r="Q43" s="52" t="s">
        <v>164</v>
      </c>
      <c r="S43" s="193" t="s">
        <v>158</v>
      </c>
      <c r="T43" s="111">
        <f>T7+T9+T11+T13+T15+T17+T19+T21+T23+T25+T27+T29+T31+T33+T35+T37+T39+T41</f>
        <v>18129</v>
      </c>
      <c r="U43" s="112">
        <f>U7+U9+U11+U13+U15+U17+U19+U21+U23+U25+U27+U29+U31+U33+U35+U37+U39+U41</f>
        <v>17819</v>
      </c>
      <c r="V43" s="113">
        <f>V7+V9+V11+V13+V15+V17+V19+V21+V23+V25+V27+V29+V31+V33+V35+V37+V39+V41</f>
        <v>12013</v>
      </c>
      <c r="W43" s="111">
        <f aca="true" t="shared" si="7" ref="W43:AB43">W7+W9+W11+W13+W15+W17+W19+W21+W23+W25+W27+W29+W31+W33+W35+W37+W39+W41</f>
        <v>472</v>
      </c>
      <c r="X43" s="112">
        <f t="shared" si="7"/>
        <v>485</v>
      </c>
      <c r="Y43" s="113">
        <f t="shared" si="7"/>
        <v>670</v>
      </c>
      <c r="Z43" s="111">
        <f t="shared" si="7"/>
        <v>18601</v>
      </c>
      <c r="AA43" s="112">
        <f t="shared" si="7"/>
        <v>18304</v>
      </c>
      <c r="AB43" s="157">
        <f t="shared" si="7"/>
        <v>12683</v>
      </c>
    </row>
    <row r="44" spans="2:28" ht="15" customHeight="1" thickBot="1">
      <c r="B44" s="13" t="s">
        <v>12</v>
      </c>
      <c r="C44" s="116">
        <v>22</v>
      </c>
      <c r="D44" s="116">
        <v>20</v>
      </c>
      <c r="E44" s="116">
        <v>16</v>
      </c>
      <c r="F44" s="106">
        <f t="shared" si="6"/>
        <v>36</v>
      </c>
      <c r="G44" s="49" t="s">
        <v>4</v>
      </c>
      <c r="H44" s="71">
        <f>F44-'２月'!F44</f>
        <v>17</v>
      </c>
      <c r="I44" s="50" t="s">
        <v>5</v>
      </c>
      <c r="J44" s="35" t="str">
        <f t="shared" si="5"/>
        <v>↑</v>
      </c>
      <c r="L44" s="179" t="s">
        <v>155</v>
      </c>
      <c r="M44" s="118">
        <v>328</v>
      </c>
      <c r="N44" s="120">
        <v>317</v>
      </c>
      <c r="O44" s="61"/>
      <c r="P44" s="123">
        <v>220</v>
      </c>
      <c r="Q44" s="59"/>
      <c r="S44" s="195"/>
      <c r="T44" s="177">
        <f>SUM(T43:U43)</f>
        <v>35948</v>
      </c>
      <c r="U44" s="178"/>
      <c r="V44" s="114"/>
      <c r="W44" s="177">
        <f>SUM(W43:X43)</f>
        <v>957</v>
      </c>
      <c r="X44" s="178"/>
      <c r="Y44" s="114"/>
      <c r="Z44" s="177">
        <f>SUM(Z43:AA43)</f>
        <v>36905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F45-'２月'!F45</f>
        <v>0</v>
      </c>
      <c r="I45" s="50" t="s">
        <v>5</v>
      </c>
      <c r="J45" s="35">
        <f t="shared" si="5"/>
      </c>
      <c r="L45" s="180"/>
      <c r="M45" s="175">
        <f>SUM(M44:N44)</f>
        <v>645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14</v>
      </c>
      <c r="C46" s="117">
        <v>8</v>
      </c>
      <c r="D46" s="117">
        <v>2</v>
      </c>
      <c r="E46" s="117">
        <v>6</v>
      </c>
      <c r="F46" s="108">
        <f t="shared" si="6"/>
        <v>8</v>
      </c>
      <c r="G46" s="60" t="s">
        <v>4</v>
      </c>
      <c r="H46" s="74">
        <f>F46-'２月'!F46</f>
        <v>-4</v>
      </c>
      <c r="I46" s="53" t="s">
        <v>5</v>
      </c>
      <c r="J46" s="35" t="str">
        <f t="shared" si="5"/>
        <v>↓</v>
      </c>
      <c r="L46" s="179" t="s">
        <v>156</v>
      </c>
      <c r="M46" s="118">
        <v>189</v>
      </c>
      <c r="N46" s="120">
        <v>207</v>
      </c>
      <c r="O46" s="61"/>
      <c r="P46" s="123">
        <v>104</v>
      </c>
      <c r="Q46" s="59"/>
    </row>
    <row r="47" spans="2:17" ht="15" customHeight="1" thickBot="1">
      <c r="B47" s="15" t="s">
        <v>15</v>
      </c>
      <c r="C47" s="109">
        <f>C41-C42+C43-C44+C45-C46</f>
        <v>-12</v>
      </c>
      <c r="D47" s="109">
        <f>D41-D42+D43-D44+D45-D46</f>
        <v>-10</v>
      </c>
      <c r="E47" s="109">
        <f>E41-E42+E43-E44+E45-E46</f>
        <v>-6</v>
      </c>
      <c r="F47" s="110">
        <f t="shared" si="6"/>
        <v>-16</v>
      </c>
      <c r="G47" s="64" t="s">
        <v>4</v>
      </c>
      <c r="H47" s="75">
        <f>F47-'２月'!F47</f>
        <v>-12</v>
      </c>
      <c r="I47" s="63" t="s">
        <v>5</v>
      </c>
      <c r="J47" s="35" t="str">
        <f t="shared" si="5"/>
        <v>↓</v>
      </c>
      <c r="L47" s="180"/>
      <c r="M47" s="175">
        <f>SUM(M46:N46)</f>
        <v>396</v>
      </c>
      <c r="N47" s="176"/>
      <c r="O47" s="32" t="s">
        <v>165</v>
      </c>
      <c r="P47" s="122">
        <v>104</v>
      </c>
      <c r="Q47" s="52" t="s">
        <v>166</v>
      </c>
    </row>
    <row r="48" spans="12:17" ht="15" customHeight="1">
      <c r="L48" s="179" t="s">
        <v>157</v>
      </c>
      <c r="M48" s="118">
        <v>110</v>
      </c>
      <c r="N48" s="120">
        <v>98</v>
      </c>
      <c r="O48" s="61"/>
      <c r="P48" s="123">
        <v>56</v>
      </c>
      <c r="Q48" s="59"/>
    </row>
    <row r="49" spans="12:17" ht="15" customHeight="1">
      <c r="L49" s="180"/>
      <c r="M49" s="175">
        <f>SUM(M48:N48)</f>
        <v>208</v>
      </c>
      <c r="N49" s="176"/>
      <c r="O49" s="32" t="s">
        <v>159</v>
      </c>
      <c r="P49" s="122">
        <v>56</v>
      </c>
      <c r="Q49" s="52" t="s">
        <v>161</v>
      </c>
    </row>
    <row r="50" spans="12:17" ht="15" customHeight="1">
      <c r="L50" s="179" t="s">
        <v>162</v>
      </c>
      <c r="M50" s="118">
        <v>418</v>
      </c>
      <c r="N50" s="120">
        <v>398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816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18601</v>
      </c>
      <c r="N52" s="112">
        <f>SUM(N6+N8+N10+N12+N14+N16+N18+N20+N22+N24+N26+N28+N30+N32+N34+N36+N38+N40+N42+N44+N46+N48+N50)</f>
        <v>18304</v>
      </c>
      <c r="O52" s="61"/>
      <c r="P52" s="113">
        <f>SUM(P6+P8+P10+P12+P14+P16+P18+P20+P22+P24+P26+P28+P30+P32+P34+P36+P38+P40+P42+P44+P46+P48+P50)</f>
        <v>12683</v>
      </c>
      <c r="Q52" s="59"/>
    </row>
    <row r="53" spans="12:17" ht="15" customHeight="1" thickBot="1">
      <c r="L53" s="181"/>
      <c r="M53" s="177">
        <f>SUM(M52:N52)</f>
        <v>36905</v>
      </c>
      <c r="N53" s="178"/>
      <c r="O53" s="65" t="s">
        <v>167</v>
      </c>
      <c r="P53" s="114">
        <f>SUM(P7+P9+P11+P13+P15+P17+P19+P21+P23+P25+P27+P29+P31+P33+P35+P37+P39+P41+P43+P45+P47+P49+P51)</f>
        <v>12339</v>
      </c>
      <c r="Q53" s="43" t="s">
        <v>168</v>
      </c>
    </row>
  </sheetData>
  <mergeCells count="143">
    <mergeCell ref="M9:N9"/>
    <mergeCell ref="M11:N11"/>
    <mergeCell ref="L4:L5"/>
    <mergeCell ref="M7:N7"/>
    <mergeCell ref="M17:N17"/>
    <mergeCell ref="M19:N19"/>
    <mergeCell ref="M13:N13"/>
    <mergeCell ref="M15:N15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L16:L17"/>
    <mergeCell ref="L18:L19"/>
    <mergeCell ref="L20:L21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A1">
      <pane ySplit="11" topLeftCell="BM60" activePane="bottomLeft" state="frozen"/>
      <selection pane="topLeft" activeCell="A1" sqref="A1"/>
      <selection pane="bottomLeft" activeCell="I6" sqref="I6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39173</v>
      </c>
    </row>
    <row r="6" spans="2:6" ht="13.5">
      <c r="B6" s="19" t="s">
        <v>104</v>
      </c>
      <c r="C6" s="20">
        <f>A116</f>
        <v>18210</v>
      </c>
      <c r="D6" s="20">
        <f>M116</f>
        <v>17978</v>
      </c>
      <c r="E6" s="20">
        <f>C6+D6</f>
        <v>36188</v>
      </c>
      <c r="F6" s="21">
        <f>E6/E6</f>
        <v>1</v>
      </c>
    </row>
    <row r="7" spans="2:6" ht="13.5">
      <c r="B7" s="22" t="s">
        <v>105</v>
      </c>
      <c r="C7" s="142">
        <f>'４月'!D16</f>
        <v>442</v>
      </c>
      <c r="D7" s="142">
        <f>'４月'!D17</f>
        <v>440</v>
      </c>
      <c r="E7" s="142">
        <f>C7+D7</f>
        <v>882</v>
      </c>
      <c r="F7" s="23">
        <f>E7/E6</f>
        <v>0.024372720238753177</v>
      </c>
    </row>
    <row r="8" spans="2:6" ht="13.5">
      <c r="B8" s="22" t="s">
        <v>106</v>
      </c>
      <c r="C8" s="24">
        <f>A51</f>
        <v>2439</v>
      </c>
      <c r="D8" s="24">
        <f>M51</f>
        <v>3168</v>
      </c>
      <c r="E8" s="24">
        <f>C8+D8</f>
        <v>5607</v>
      </c>
      <c r="F8" s="23">
        <f>E8/E6</f>
        <v>0.1549408643749309</v>
      </c>
    </row>
    <row r="9" spans="2:6" ht="14.25" thickBot="1">
      <c r="B9" s="25" t="s">
        <v>107</v>
      </c>
      <c r="C9" s="26">
        <f>A41</f>
        <v>950</v>
      </c>
      <c r="D9" s="26">
        <f>M41</f>
        <v>1560</v>
      </c>
      <c r="E9" s="26">
        <f>C9+D9</f>
        <v>2510</v>
      </c>
      <c r="F9" s="27">
        <f>E9/E6</f>
        <v>0.06936000884271029</v>
      </c>
    </row>
    <row r="10" ht="14.25" thickBot="1"/>
    <row r="11" spans="1:20" ht="13.5">
      <c r="A11" s="147" t="s">
        <v>191</v>
      </c>
      <c r="B11" s="200" t="s">
        <v>68</v>
      </c>
      <c r="C11" s="200"/>
      <c r="D11" s="200"/>
      <c r="E11" s="201"/>
      <c r="F11" s="132" t="s">
        <v>23</v>
      </c>
      <c r="G11" s="133" t="s">
        <v>26</v>
      </c>
      <c r="H11" s="134" t="s">
        <v>24</v>
      </c>
      <c r="I11" s="200" t="s">
        <v>98</v>
      </c>
      <c r="J11" s="200"/>
      <c r="K11" s="200"/>
      <c r="L11" s="202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>
        <v>1</v>
      </c>
      <c r="I12" s="203" t="str">
        <f aca="true" t="shared" si="1" ref="I12:I43">IF(H12=0,"",(LOOKUP(H12,女)))</f>
        <v>*</v>
      </c>
      <c r="J12" s="203"/>
      <c r="K12" s="203"/>
      <c r="L12" s="203"/>
      <c r="M12" s="137">
        <f>H12</f>
        <v>1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203">
        <f t="shared" si="1"/>
      </c>
      <c r="J13" s="203"/>
      <c r="K13" s="203"/>
      <c r="L13" s="203"/>
      <c r="M13" s="137">
        <f>M12+H13</f>
        <v>1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/>
      <c r="I14" s="203">
        <f t="shared" si="1"/>
      </c>
      <c r="J14" s="203"/>
      <c r="K14" s="203"/>
      <c r="L14" s="203"/>
      <c r="M14" s="137">
        <f>M13+H14</f>
        <v>1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0</v>
      </c>
      <c r="B15" s="196">
        <f t="shared" si="0"/>
      </c>
      <c r="C15" s="196"/>
      <c r="D15" s="196"/>
      <c r="E15" s="197"/>
      <c r="F15" s="143"/>
      <c r="G15" s="133">
        <v>101</v>
      </c>
      <c r="H15" s="145">
        <v>1</v>
      </c>
      <c r="I15" s="203" t="str">
        <f t="shared" si="1"/>
        <v>*</v>
      </c>
      <c r="J15" s="203"/>
      <c r="K15" s="203"/>
      <c r="L15" s="203"/>
      <c r="M15" s="137">
        <f>M14+H15</f>
        <v>2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1</v>
      </c>
      <c r="B16" s="198" t="str">
        <f t="shared" si="0"/>
        <v>*</v>
      </c>
      <c r="C16" s="198"/>
      <c r="D16" s="198"/>
      <c r="E16" s="199"/>
      <c r="F16" s="144">
        <v>1</v>
      </c>
      <c r="G16" s="136">
        <v>100</v>
      </c>
      <c r="H16" s="146">
        <v>1</v>
      </c>
      <c r="I16" s="204" t="str">
        <f t="shared" si="1"/>
        <v>*</v>
      </c>
      <c r="J16" s="205"/>
      <c r="K16" s="205"/>
      <c r="L16" s="205"/>
      <c r="M16" s="138">
        <f aca="true" t="shared" si="2" ref="M16:M79">M15+H16</f>
        <v>3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2</v>
      </c>
      <c r="B17" s="196" t="str">
        <f t="shared" si="0"/>
        <v>*</v>
      </c>
      <c r="C17" s="196"/>
      <c r="D17" s="196"/>
      <c r="E17" s="197"/>
      <c r="F17" s="143">
        <v>1</v>
      </c>
      <c r="G17" s="133">
        <v>99</v>
      </c>
      <c r="H17" s="145">
        <v>1</v>
      </c>
      <c r="I17" s="206" t="str">
        <f t="shared" si="1"/>
        <v>*</v>
      </c>
      <c r="J17" s="207"/>
      <c r="K17" s="207"/>
      <c r="L17" s="207"/>
      <c r="M17" s="137">
        <f t="shared" si="2"/>
        <v>4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5</v>
      </c>
      <c r="B18" s="196" t="str">
        <f t="shared" si="0"/>
        <v>*</v>
      </c>
      <c r="C18" s="196"/>
      <c r="D18" s="196"/>
      <c r="E18" s="197"/>
      <c r="F18" s="143">
        <v>3</v>
      </c>
      <c r="G18" s="133">
        <v>98</v>
      </c>
      <c r="H18" s="145">
        <v>2</v>
      </c>
      <c r="I18" s="208" t="str">
        <f t="shared" si="1"/>
        <v>*</v>
      </c>
      <c r="J18" s="203"/>
      <c r="K18" s="203"/>
      <c r="L18" s="203"/>
      <c r="M18" s="137">
        <f t="shared" si="2"/>
        <v>6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9</v>
      </c>
      <c r="B19" s="196" t="str">
        <f t="shared" si="0"/>
        <v>*</v>
      </c>
      <c r="C19" s="196"/>
      <c r="D19" s="196"/>
      <c r="E19" s="197"/>
      <c r="F19" s="143">
        <v>4</v>
      </c>
      <c r="G19" s="133">
        <v>97</v>
      </c>
      <c r="H19" s="145">
        <v>11</v>
      </c>
      <c r="I19" s="208" t="str">
        <f t="shared" si="1"/>
        <v>**</v>
      </c>
      <c r="J19" s="203"/>
      <c r="K19" s="203"/>
      <c r="L19" s="203"/>
      <c r="M19" s="137">
        <f t="shared" si="2"/>
        <v>17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11</v>
      </c>
      <c r="B20" s="196" t="str">
        <f t="shared" si="0"/>
        <v>*</v>
      </c>
      <c r="C20" s="196"/>
      <c r="D20" s="196"/>
      <c r="E20" s="197"/>
      <c r="F20" s="143">
        <v>2</v>
      </c>
      <c r="G20" s="133">
        <v>96</v>
      </c>
      <c r="H20" s="145">
        <v>14</v>
      </c>
      <c r="I20" s="208" t="str">
        <f t="shared" si="1"/>
        <v>**</v>
      </c>
      <c r="J20" s="203"/>
      <c r="K20" s="203"/>
      <c r="L20" s="203"/>
      <c r="M20" s="137">
        <f t="shared" si="2"/>
        <v>31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12</v>
      </c>
      <c r="B21" s="198" t="str">
        <f t="shared" si="0"/>
        <v>*</v>
      </c>
      <c r="C21" s="198"/>
      <c r="D21" s="198"/>
      <c r="E21" s="199"/>
      <c r="F21" s="144">
        <v>1</v>
      </c>
      <c r="G21" s="136">
        <v>95</v>
      </c>
      <c r="H21" s="146">
        <v>13</v>
      </c>
      <c r="I21" s="204" t="str">
        <f t="shared" si="1"/>
        <v>**</v>
      </c>
      <c r="J21" s="205"/>
      <c r="K21" s="205"/>
      <c r="L21" s="205"/>
      <c r="M21" s="138">
        <f t="shared" si="2"/>
        <v>44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14</v>
      </c>
      <c r="B22" s="196" t="str">
        <f t="shared" si="0"/>
        <v>*</v>
      </c>
      <c r="C22" s="196"/>
      <c r="D22" s="196"/>
      <c r="E22" s="197"/>
      <c r="F22" s="143">
        <v>2</v>
      </c>
      <c r="G22" s="133">
        <v>94</v>
      </c>
      <c r="H22" s="145">
        <v>21</v>
      </c>
      <c r="I22" s="206" t="str">
        <f t="shared" si="1"/>
        <v>***</v>
      </c>
      <c r="J22" s="207"/>
      <c r="K22" s="207"/>
      <c r="L22" s="207"/>
      <c r="M22" s="140">
        <f t="shared" si="2"/>
        <v>65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21</v>
      </c>
      <c r="B23" s="196" t="str">
        <f t="shared" si="0"/>
        <v>*</v>
      </c>
      <c r="C23" s="196"/>
      <c r="D23" s="196"/>
      <c r="E23" s="197"/>
      <c r="F23" s="143">
        <v>7</v>
      </c>
      <c r="G23" s="133">
        <v>93</v>
      </c>
      <c r="H23" s="145">
        <v>26</v>
      </c>
      <c r="I23" s="208" t="str">
        <f t="shared" si="1"/>
        <v>***</v>
      </c>
      <c r="J23" s="203"/>
      <c r="K23" s="203"/>
      <c r="L23" s="203"/>
      <c r="M23" s="137">
        <f t="shared" si="2"/>
        <v>91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24</v>
      </c>
      <c r="B24" s="196" t="str">
        <f t="shared" si="0"/>
        <v>*</v>
      </c>
      <c r="C24" s="196"/>
      <c r="D24" s="196"/>
      <c r="E24" s="197"/>
      <c r="F24" s="143">
        <v>3</v>
      </c>
      <c r="G24" s="133">
        <v>92</v>
      </c>
      <c r="H24" s="145">
        <v>28</v>
      </c>
      <c r="I24" s="208" t="str">
        <f t="shared" si="1"/>
        <v>***</v>
      </c>
      <c r="J24" s="203"/>
      <c r="K24" s="203"/>
      <c r="L24" s="203"/>
      <c r="M24" s="137">
        <f t="shared" si="2"/>
        <v>119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43</v>
      </c>
      <c r="B25" s="196" t="str">
        <f t="shared" si="0"/>
        <v>**</v>
      </c>
      <c r="C25" s="196"/>
      <c r="D25" s="196"/>
      <c r="E25" s="197"/>
      <c r="F25" s="143">
        <v>19</v>
      </c>
      <c r="G25" s="133">
        <v>91</v>
      </c>
      <c r="H25" s="145">
        <v>43</v>
      </c>
      <c r="I25" s="208" t="str">
        <f t="shared" si="1"/>
        <v>****※</v>
      </c>
      <c r="J25" s="203"/>
      <c r="K25" s="203"/>
      <c r="L25" s="203"/>
      <c r="M25" s="137">
        <f t="shared" si="2"/>
        <v>162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57</v>
      </c>
      <c r="B26" s="198" t="str">
        <f t="shared" si="0"/>
        <v>**</v>
      </c>
      <c r="C26" s="198"/>
      <c r="D26" s="198"/>
      <c r="E26" s="199"/>
      <c r="F26" s="144">
        <v>14</v>
      </c>
      <c r="G26" s="136">
        <v>90</v>
      </c>
      <c r="H26" s="146">
        <v>29</v>
      </c>
      <c r="I26" s="204" t="str">
        <f t="shared" si="1"/>
        <v>***</v>
      </c>
      <c r="J26" s="205"/>
      <c r="K26" s="205"/>
      <c r="L26" s="205"/>
      <c r="M26" s="138">
        <f t="shared" si="2"/>
        <v>191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80</v>
      </c>
      <c r="B27" s="196" t="str">
        <f t="shared" si="0"/>
        <v>***</v>
      </c>
      <c r="C27" s="196"/>
      <c r="D27" s="196"/>
      <c r="E27" s="197"/>
      <c r="F27" s="143">
        <v>23</v>
      </c>
      <c r="G27" s="133">
        <v>89</v>
      </c>
      <c r="H27" s="145">
        <v>36</v>
      </c>
      <c r="I27" s="206" t="str">
        <f t="shared" si="1"/>
        <v>****</v>
      </c>
      <c r="J27" s="207"/>
      <c r="K27" s="207"/>
      <c r="L27" s="207"/>
      <c r="M27" s="140">
        <f t="shared" si="2"/>
        <v>227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104</v>
      </c>
      <c r="B28" s="196" t="str">
        <f t="shared" si="0"/>
        <v>***</v>
      </c>
      <c r="C28" s="196"/>
      <c r="D28" s="196"/>
      <c r="E28" s="197"/>
      <c r="F28" s="143">
        <v>24</v>
      </c>
      <c r="G28" s="133">
        <v>88</v>
      </c>
      <c r="H28" s="145">
        <v>58</v>
      </c>
      <c r="I28" s="208" t="str">
        <f t="shared" si="1"/>
        <v>****※*</v>
      </c>
      <c r="J28" s="203"/>
      <c r="K28" s="203"/>
      <c r="L28" s="203"/>
      <c r="M28" s="137">
        <f t="shared" si="2"/>
        <v>285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119</v>
      </c>
      <c r="B29" s="196" t="str">
        <f t="shared" si="0"/>
        <v>**</v>
      </c>
      <c r="C29" s="196"/>
      <c r="D29" s="196"/>
      <c r="E29" s="197"/>
      <c r="F29" s="143">
        <v>15</v>
      </c>
      <c r="G29" s="133">
        <v>87</v>
      </c>
      <c r="H29" s="145">
        <v>56</v>
      </c>
      <c r="I29" s="208" t="str">
        <f t="shared" si="1"/>
        <v>****※*</v>
      </c>
      <c r="J29" s="203"/>
      <c r="K29" s="203"/>
      <c r="L29" s="203"/>
      <c r="M29" s="137">
        <f t="shared" si="2"/>
        <v>341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144</v>
      </c>
      <c r="B30" s="196" t="str">
        <f t="shared" si="0"/>
        <v>***</v>
      </c>
      <c r="C30" s="196"/>
      <c r="D30" s="196"/>
      <c r="E30" s="197"/>
      <c r="F30" s="143">
        <v>25</v>
      </c>
      <c r="G30" s="133">
        <v>86</v>
      </c>
      <c r="H30" s="145">
        <v>85</v>
      </c>
      <c r="I30" s="208" t="str">
        <f t="shared" si="1"/>
        <v>****※****</v>
      </c>
      <c r="J30" s="203"/>
      <c r="K30" s="203"/>
      <c r="L30" s="203"/>
      <c r="M30" s="137">
        <f t="shared" si="2"/>
        <v>426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181</v>
      </c>
      <c r="B31" s="198" t="str">
        <f t="shared" si="0"/>
        <v>****</v>
      </c>
      <c r="C31" s="198"/>
      <c r="D31" s="198"/>
      <c r="E31" s="199"/>
      <c r="F31" s="144">
        <v>37</v>
      </c>
      <c r="G31" s="136">
        <v>85</v>
      </c>
      <c r="H31" s="146">
        <v>73</v>
      </c>
      <c r="I31" s="204" t="str">
        <f t="shared" si="1"/>
        <v>****※***</v>
      </c>
      <c r="J31" s="205"/>
      <c r="K31" s="205"/>
      <c r="L31" s="205"/>
      <c r="M31" s="138">
        <f t="shared" si="2"/>
        <v>499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214</v>
      </c>
      <c r="B32" s="196" t="str">
        <f t="shared" si="0"/>
        <v>****</v>
      </c>
      <c r="C32" s="196"/>
      <c r="D32" s="196"/>
      <c r="E32" s="197"/>
      <c r="F32" s="143">
        <v>33</v>
      </c>
      <c r="G32" s="133">
        <v>84</v>
      </c>
      <c r="H32" s="145">
        <v>84</v>
      </c>
      <c r="I32" s="206" t="str">
        <f t="shared" si="1"/>
        <v>****※****</v>
      </c>
      <c r="J32" s="207"/>
      <c r="K32" s="207"/>
      <c r="L32" s="207"/>
      <c r="M32" s="140">
        <f t="shared" si="2"/>
        <v>583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255</v>
      </c>
      <c r="B33" s="196" t="str">
        <f t="shared" si="0"/>
        <v>※****</v>
      </c>
      <c r="C33" s="196"/>
      <c r="D33" s="196"/>
      <c r="E33" s="197"/>
      <c r="F33" s="143">
        <v>41</v>
      </c>
      <c r="G33" s="133">
        <v>83</v>
      </c>
      <c r="H33" s="145">
        <v>79</v>
      </c>
      <c r="I33" s="208" t="str">
        <f t="shared" si="1"/>
        <v>****※***</v>
      </c>
      <c r="J33" s="203"/>
      <c r="K33" s="203"/>
      <c r="L33" s="203"/>
      <c r="M33" s="137">
        <f t="shared" si="2"/>
        <v>662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309</v>
      </c>
      <c r="B34" s="196" t="str">
        <f t="shared" si="0"/>
        <v>*※****</v>
      </c>
      <c r="C34" s="196"/>
      <c r="D34" s="196"/>
      <c r="E34" s="197"/>
      <c r="F34" s="143">
        <v>54</v>
      </c>
      <c r="G34" s="133">
        <v>82</v>
      </c>
      <c r="H34" s="145">
        <v>77</v>
      </c>
      <c r="I34" s="208" t="str">
        <f t="shared" si="1"/>
        <v>****※***</v>
      </c>
      <c r="J34" s="203"/>
      <c r="K34" s="203"/>
      <c r="L34" s="203"/>
      <c r="M34" s="137">
        <f t="shared" si="2"/>
        <v>739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373</v>
      </c>
      <c r="B35" s="196" t="str">
        <f t="shared" si="0"/>
        <v>**※****</v>
      </c>
      <c r="C35" s="196"/>
      <c r="D35" s="196"/>
      <c r="E35" s="197"/>
      <c r="F35" s="143">
        <v>64</v>
      </c>
      <c r="G35" s="133">
        <v>81</v>
      </c>
      <c r="H35" s="145">
        <v>94</v>
      </c>
      <c r="I35" s="208" t="str">
        <f t="shared" si="1"/>
        <v>****※****※</v>
      </c>
      <c r="J35" s="203"/>
      <c r="K35" s="203"/>
      <c r="L35" s="203"/>
      <c r="M35" s="137">
        <f t="shared" si="2"/>
        <v>833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449</v>
      </c>
      <c r="B36" s="198" t="str">
        <f t="shared" si="0"/>
        <v>***※****</v>
      </c>
      <c r="C36" s="198"/>
      <c r="D36" s="198"/>
      <c r="E36" s="199"/>
      <c r="F36" s="144">
        <v>76</v>
      </c>
      <c r="G36" s="136">
        <v>80</v>
      </c>
      <c r="H36" s="146">
        <v>126</v>
      </c>
      <c r="I36" s="204" t="str">
        <f t="shared" si="1"/>
        <v>****※****※***</v>
      </c>
      <c r="J36" s="205"/>
      <c r="K36" s="205"/>
      <c r="L36" s="205"/>
      <c r="M36" s="138">
        <f t="shared" si="2"/>
        <v>959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542</v>
      </c>
      <c r="B37" s="196" t="str">
        <f t="shared" si="0"/>
        <v>※****※****</v>
      </c>
      <c r="C37" s="196"/>
      <c r="D37" s="196"/>
      <c r="E37" s="197"/>
      <c r="F37" s="143">
        <v>93</v>
      </c>
      <c r="G37" s="133">
        <v>79</v>
      </c>
      <c r="H37" s="145">
        <v>106</v>
      </c>
      <c r="I37" s="206" t="str">
        <f t="shared" si="1"/>
        <v>****※****※*</v>
      </c>
      <c r="J37" s="207"/>
      <c r="K37" s="207"/>
      <c r="L37" s="207"/>
      <c r="M37" s="140">
        <f t="shared" si="2"/>
        <v>1065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643</v>
      </c>
      <c r="B38" s="196" t="str">
        <f t="shared" si="0"/>
        <v>*※****※****</v>
      </c>
      <c r="C38" s="196"/>
      <c r="D38" s="196"/>
      <c r="E38" s="197"/>
      <c r="F38" s="143">
        <v>101</v>
      </c>
      <c r="G38" s="133">
        <v>78</v>
      </c>
      <c r="H38" s="145">
        <v>119</v>
      </c>
      <c r="I38" s="208" t="str">
        <f t="shared" si="1"/>
        <v>****※****※**</v>
      </c>
      <c r="J38" s="203"/>
      <c r="K38" s="203"/>
      <c r="L38" s="203"/>
      <c r="M38" s="137">
        <f t="shared" si="2"/>
        <v>1184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745</v>
      </c>
      <c r="B39" s="196" t="str">
        <f t="shared" si="0"/>
        <v>*※****※****</v>
      </c>
      <c r="C39" s="196"/>
      <c r="D39" s="196"/>
      <c r="E39" s="197"/>
      <c r="F39" s="143">
        <v>102</v>
      </c>
      <c r="G39" s="133">
        <v>77</v>
      </c>
      <c r="H39" s="145">
        <v>122</v>
      </c>
      <c r="I39" s="208" t="str">
        <f t="shared" si="1"/>
        <v>****※****※***</v>
      </c>
      <c r="J39" s="203"/>
      <c r="K39" s="203"/>
      <c r="L39" s="203"/>
      <c r="M39" s="137">
        <f t="shared" si="2"/>
        <v>1306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845</v>
      </c>
      <c r="B40" s="196" t="str">
        <f t="shared" si="0"/>
        <v>*※****※****</v>
      </c>
      <c r="C40" s="196"/>
      <c r="D40" s="196"/>
      <c r="E40" s="197"/>
      <c r="F40" s="143">
        <v>100</v>
      </c>
      <c r="G40" s="133">
        <v>76</v>
      </c>
      <c r="H40" s="145">
        <v>132</v>
      </c>
      <c r="I40" s="208" t="str">
        <f t="shared" si="1"/>
        <v>****※****※****</v>
      </c>
      <c r="J40" s="203"/>
      <c r="K40" s="203"/>
      <c r="L40" s="203"/>
      <c r="M40" s="137">
        <f t="shared" si="2"/>
        <v>1438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950</v>
      </c>
      <c r="B41" s="198" t="str">
        <f t="shared" si="0"/>
        <v>*※****※****</v>
      </c>
      <c r="C41" s="198"/>
      <c r="D41" s="198"/>
      <c r="E41" s="199"/>
      <c r="F41" s="144">
        <v>105</v>
      </c>
      <c r="G41" s="136">
        <v>75</v>
      </c>
      <c r="H41" s="146">
        <v>122</v>
      </c>
      <c r="I41" s="204" t="str">
        <f t="shared" si="1"/>
        <v>****※****※***</v>
      </c>
      <c r="J41" s="205"/>
      <c r="K41" s="205"/>
      <c r="L41" s="205"/>
      <c r="M41" s="138">
        <f t="shared" si="2"/>
        <v>1560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1057</v>
      </c>
      <c r="B42" s="196" t="str">
        <f t="shared" si="0"/>
        <v>*※****※****</v>
      </c>
      <c r="C42" s="196"/>
      <c r="D42" s="196"/>
      <c r="E42" s="197"/>
      <c r="F42" s="143">
        <v>107</v>
      </c>
      <c r="G42" s="133">
        <v>74</v>
      </c>
      <c r="H42" s="145">
        <v>145</v>
      </c>
      <c r="I42" s="206" t="str">
        <f t="shared" si="1"/>
        <v>****※****※****※</v>
      </c>
      <c r="J42" s="207"/>
      <c r="K42" s="207"/>
      <c r="L42" s="207"/>
      <c r="M42" s="140">
        <f t="shared" si="2"/>
        <v>1705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1185</v>
      </c>
      <c r="B43" s="196" t="str">
        <f t="shared" si="0"/>
        <v>***※****※****</v>
      </c>
      <c r="C43" s="196"/>
      <c r="D43" s="196"/>
      <c r="E43" s="197"/>
      <c r="F43" s="143">
        <v>128</v>
      </c>
      <c r="G43" s="133">
        <v>73</v>
      </c>
      <c r="H43" s="145">
        <v>145</v>
      </c>
      <c r="I43" s="208" t="str">
        <f t="shared" si="1"/>
        <v>****※****※****※</v>
      </c>
      <c r="J43" s="203"/>
      <c r="K43" s="203"/>
      <c r="L43" s="203"/>
      <c r="M43" s="137">
        <f t="shared" si="2"/>
        <v>1850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1293</v>
      </c>
      <c r="B44" s="196" t="str">
        <f aca="true" t="shared" si="4" ref="B44:B75">IF(F44=0,"",(LOOKUP(F44,男)))</f>
        <v>*※****※****</v>
      </c>
      <c r="C44" s="196"/>
      <c r="D44" s="196"/>
      <c r="E44" s="197"/>
      <c r="F44" s="143">
        <v>108</v>
      </c>
      <c r="G44" s="133">
        <v>72</v>
      </c>
      <c r="H44" s="145">
        <v>151</v>
      </c>
      <c r="I44" s="208" t="str">
        <f aca="true" t="shared" si="5" ref="I44:I75">IF(H44=0,"",(LOOKUP(H44,女)))</f>
        <v>****※****※****※*</v>
      </c>
      <c r="J44" s="203"/>
      <c r="K44" s="203"/>
      <c r="L44" s="203"/>
      <c r="M44" s="137">
        <f t="shared" si="2"/>
        <v>2001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1431</v>
      </c>
      <c r="B45" s="196" t="str">
        <f t="shared" si="4"/>
        <v>****※****※****</v>
      </c>
      <c r="C45" s="196"/>
      <c r="D45" s="196"/>
      <c r="E45" s="197"/>
      <c r="F45" s="143">
        <v>138</v>
      </c>
      <c r="G45" s="133">
        <v>71</v>
      </c>
      <c r="H45" s="145">
        <v>163</v>
      </c>
      <c r="I45" s="208" t="str">
        <f t="shared" si="5"/>
        <v>****※****※****※**</v>
      </c>
      <c r="J45" s="203"/>
      <c r="K45" s="203"/>
      <c r="L45" s="203"/>
      <c r="M45" s="137">
        <f t="shared" si="2"/>
        <v>2164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1575</v>
      </c>
      <c r="B46" s="198" t="str">
        <f t="shared" si="4"/>
        <v>※****※****※****</v>
      </c>
      <c r="C46" s="198"/>
      <c r="D46" s="198"/>
      <c r="E46" s="199"/>
      <c r="F46" s="144">
        <v>144</v>
      </c>
      <c r="G46" s="136">
        <v>70</v>
      </c>
      <c r="H46" s="146">
        <v>156</v>
      </c>
      <c r="I46" s="204" t="str">
        <f t="shared" si="5"/>
        <v>****※****※****※*</v>
      </c>
      <c r="J46" s="205"/>
      <c r="K46" s="205"/>
      <c r="L46" s="205"/>
      <c r="M46" s="138">
        <f t="shared" si="2"/>
        <v>2320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1713</v>
      </c>
      <c r="B47" s="196" t="str">
        <f t="shared" si="4"/>
        <v>****※****※****</v>
      </c>
      <c r="C47" s="196"/>
      <c r="D47" s="196"/>
      <c r="E47" s="197"/>
      <c r="F47" s="143">
        <v>138</v>
      </c>
      <c r="G47" s="133">
        <v>69</v>
      </c>
      <c r="H47" s="145">
        <v>147</v>
      </c>
      <c r="I47" s="206" t="str">
        <f t="shared" si="5"/>
        <v>****※****※****※</v>
      </c>
      <c r="J47" s="207"/>
      <c r="K47" s="207"/>
      <c r="L47" s="207"/>
      <c r="M47" s="140">
        <f t="shared" si="2"/>
        <v>2467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1849</v>
      </c>
      <c r="B48" s="196" t="str">
        <f t="shared" si="4"/>
        <v>****※****※****</v>
      </c>
      <c r="C48" s="196"/>
      <c r="D48" s="196"/>
      <c r="E48" s="197"/>
      <c r="F48" s="143">
        <v>136</v>
      </c>
      <c r="G48" s="133">
        <v>68</v>
      </c>
      <c r="H48" s="145">
        <v>162</v>
      </c>
      <c r="I48" s="208" t="str">
        <f t="shared" si="5"/>
        <v>****※****※****※**</v>
      </c>
      <c r="J48" s="203"/>
      <c r="K48" s="203"/>
      <c r="L48" s="203"/>
      <c r="M48" s="137">
        <f t="shared" si="2"/>
        <v>2629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2032</v>
      </c>
      <c r="B49" s="196" t="str">
        <f t="shared" si="4"/>
        <v>****※****※****※****</v>
      </c>
      <c r="C49" s="196"/>
      <c r="D49" s="196"/>
      <c r="E49" s="197"/>
      <c r="F49" s="143">
        <v>183</v>
      </c>
      <c r="G49" s="133">
        <v>67</v>
      </c>
      <c r="H49" s="145">
        <v>163</v>
      </c>
      <c r="I49" s="208" t="str">
        <f t="shared" si="5"/>
        <v>****※****※****※**</v>
      </c>
      <c r="J49" s="203"/>
      <c r="K49" s="203"/>
      <c r="L49" s="203"/>
      <c r="M49" s="137">
        <f t="shared" si="2"/>
        <v>2792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2212</v>
      </c>
      <c r="B50" s="196" t="str">
        <f t="shared" si="4"/>
        <v>****※****※****※****</v>
      </c>
      <c r="C50" s="196"/>
      <c r="D50" s="196"/>
      <c r="E50" s="197"/>
      <c r="F50" s="143">
        <v>180</v>
      </c>
      <c r="G50" s="133">
        <v>66</v>
      </c>
      <c r="H50" s="145">
        <v>168</v>
      </c>
      <c r="I50" s="208" t="str">
        <f t="shared" si="5"/>
        <v>****※****※****※**</v>
      </c>
      <c r="J50" s="203"/>
      <c r="K50" s="203"/>
      <c r="L50" s="203"/>
      <c r="M50" s="137">
        <f t="shared" si="2"/>
        <v>2960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2439</v>
      </c>
      <c r="B51" s="198" t="str">
        <f t="shared" si="4"/>
        <v>***※****※****※****※****</v>
      </c>
      <c r="C51" s="198"/>
      <c r="D51" s="198"/>
      <c r="E51" s="199"/>
      <c r="F51" s="144">
        <v>227</v>
      </c>
      <c r="G51" s="136">
        <v>65</v>
      </c>
      <c r="H51" s="146">
        <v>208</v>
      </c>
      <c r="I51" s="204" t="str">
        <f t="shared" si="5"/>
        <v>****※****※****※****※*</v>
      </c>
      <c r="J51" s="205"/>
      <c r="K51" s="205"/>
      <c r="L51" s="205"/>
      <c r="M51" s="138">
        <f t="shared" si="2"/>
        <v>3168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2651</v>
      </c>
      <c r="B52" s="196" t="str">
        <f t="shared" si="4"/>
        <v>**※****※****※****※****</v>
      </c>
      <c r="C52" s="196"/>
      <c r="D52" s="196"/>
      <c r="E52" s="197"/>
      <c r="F52" s="143">
        <v>212</v>
      </c>
      <c r="G52" s="133">
        <v>64</v>
      </c>
      <c r="H52" s="145">
        <v>207</v>
      </c>
      <c r="I52" s="206" t="str">
        <f t="shared" si="5"/>
        <v>****※****※****※****※*</v>
      </c>
      <c r="J52" s="207"/>
      <c r="K52" s="207"/>
      <c r="L52" s="207"/>
      <c r="M52" s="140">
        <f t="shared" si="2"/>
        <v>3375</v>
      </c>
      <c r="R52" s="4"/>
      <c r="S52" s="4"/>
      <c r="T52" s="4"/>
    </row>
    <row r="53" spans="1:13" ht="13.5">
      <c r="A53" s="139">
        <f t="shared" si="3"/>
        <v>2871</v>
      </c>
      <c r="B53" s="196" t="str">
        <f t="shared" si="4"/>
        <v>***※****※****※****※****</v>
      </c>
      <c r="C53" s="196"/>
      <c r="D53" s="196"/>
      <c r="E53" s="197"/>
      <c r="F53" s="143">
        <v>220</v>
      </c>
      <c r="G53" s="133">
        <v>63</v>
      </c>
      <c r="H53" s="145">
        <v>210</v>
      </c>
      <c r="I53" s="208" t="str">
        <f t="shared" si="5"/>
        <v>****※****※****※****※**</v>
      </c>
      <c r="J53" s="203"/>
      <c r="K53" s="203"/>
      <c r="L53" s="203"/>
      <c r="M53" s="137">
        <f t="shared" si="2"/>
        <v>3585</v>
      </c>
    </row>
    <row r="54" spans="1:13" ht="13.5">
      <c r="A54" s="139">
        <f t="shared" si="3"/>
        <v>3102</v>
      </c>
      <c r="B54" s="196" t="str">
        <f t="shared" si="4"/>
        <v>****※****※****※****※****</v>
      </c>
      <c r="C54" s="196"/>
      <c r="D54" s="196"/>
      <c r="E54" s="197"/>
      <c r="F54" s="143">
        <v>231</v>
      </c>
      <c r="G54" s="133">
        <v>62</v>
      </c>
      <c r="H54" s="145">
        <v>220</v>
      </c>
      <c r="I54" s="208" t="str">
        <f t="shared" si="5"/>
        <v>****※****※****※****※***</v>
      </c>
      <c r="J54" s="203"/>
      <c r="K54" s="203"/>
      <c r="L54" s="203"/>
      <c r="M54" s="137">
        <f t="shared" si="2"/>
        <v>3805</v>
      </c>
    </row>
    <row r="55" spans="1:13" ht="13.5">
      <c r="A55" s="139">
        <f t="shared" si="3"/>
        <v>3266</v>
      </c>
      <c r="B55" s="196" t="str">
        <f t="shared" si="4"/>
        <v>**※****※****※****</v>
      </c>
      <c r="C55" s="196"/>
      <c r="D55" s="196"/>
      <c r="E55" s="197"/>
      <c r="F55" s="143">
        <v>164</v>
      </c>
      <c r="G55" s="133">
        <v>61</v>
      </c>
      <c r="H55" s="145">
        <v>150</v>
      </c>
      <c r="I55" s="208" t="str">
        <f t="shared" si="5"/>
        <v>****※****※****※*</v>
      </c>
      <c r="J55" s="203"/>
      <c r="K55" s="203"/>
      <c r="L55" s="203"/>
      <c r="M55" s="137">
        <f t="shared" si="2"/>
        <v>3955</v>
      </c>
    </row>
    <row r="56" spans="1:13" ht="13.5">
      <c r="A56" s="138">
        <f t="shared" si="3"/>
        <v>3540</v>
      </c>
      <c r="B56" s="198" t="str">
        <f t="shared" si="4"/>
        <v>***※****※****※****※****※****</v>
      </c>
      <c r="C56" s="198"/>
      <c r="D56" s="198"/>
      <c r="E56" s="199"/>
      <c r="F56" s="144">
        <v>274</v>
      </c>
      <c r="G56" s="136">
        <v>60</v>
      </c>
      <c r="H56" s="146">
        <v>211</v>
      </c>
      <c r="I56" s="204" t="str">
        <f t="shared" si="5"/>
        <v>****※****※****※****※**</v>
      </c>
      <c r="J56" s="205"/>
      <c r="K56" s="205"/>
      <c r="L56" s="205"/>
      <c r="M56" s="138">
        <f t="shared" si="2"/>
        <v>4166</v>
      </c>
    </row>
    <row r="57" spans="1:13" ht="13.5">
      <c r="A57" s="139">
        <f t="shared" si="3"/>
        <v>3852</v>
      </c>
      <c r="B57" s="196" t="str">
        <f t="shared" si="4"/>
        <v>**※****※****※****※****※****※****</v>
      </c>
      <c r="C57" s="196"/>
      <c r="D57" s="196"/>
      <c r="E57" s="197"/>
      <c r="F57" s="143">
        <v>312</v>
      </c>
      <c r="G57" s="133">
        <v>59</v>
      </c>
      <c r="H57" s="145">
        <v>288</v>
      </c>
      <c r="I57" s="206" t="str">
        <f t="shared" si="5"/>
        <v>****※****※****※****※****※****</v>
      </c>
      <c r="J57" s="207"/>
      <c r="K57" s="207"/>
      <c r="L57" s="207"/>
      <c r="M57" s="140">
        <f t="shared" si="2"/>
        <v>4454</v>
      </c>
    </row>
    <row r="58" spans="1:13" ht="13.5">
      <c r="A58" s="139">
        <f t="shared" si="3"/>
        <v>4141</v>
      </c>
      <c r="B58" s="196" t="str">
        <f t="shared" si="4"/>
        <v>****※****※****※****※****※****</v>
      </c>
      <c r="C58" s="196"/>
      <c r="D58" s="196"/>
      <c r="E58" s="197"/>
      <c r="F58" s="143">
        <v>289</v>
      </c>
      <c r="G58" s="133">
        <v>58</v>
      </c>
      <c r="H58" s="145">
        <v>306</v>
      </c>
      <c r="I58" s="208" t="str">
        <f t="shared" si="5"/>
        <v>****※****※****※****※****※****※*</v>
      </c>
      <c r="J58" s="203"/>
      <c r="K58" s="203"/>
      <c r="L58" s="203"/>
      <c r="M58" s="137">
        <f t="shared" si="2"/>
        <v>4760</v>
      </c>
    </row>
    <row r="59" spans="1:13" ht="13.5">
      <c r="A59" s="139">
        <f t="shared" si="3"/>
        <v>4450</v>
      </c>
      <c r="B59" s="196" t="str">
        <f t="shared" si="4"/>
        <v>*※****※****※****※****※****※****</v>
      </c>
      <c r="C59" s="196"/>
      <c r="D59" s="196"/>
      <c r="E59" s="197"/>
      <c r="F59" s="143">
        <v>309</v>
      </c>
      <c r="G59" s="133">
        <v>57</v>
      </c>
      <c r="H59" s="145">
        <v>265</v>
      </c>
      <c r="I59" s="208" t="str">
        <f t="shared" si="5"/>
        <v>****※****※****※****※****※**</v>
      </c>
      <c r="J59" s="203"/>
      <c r="K59" s="203"/>
      <c r="L59" s="203"/>
      <c r="M59" s="137">
        <f t="shared" si="2"/>
        <v>5025</v>
      </c>
    </row>
    <row r="60" spans="1:13" ht="13.5">
      <c r="A60" s="139">
        <f t="shared" si="3"/>
        <v>4732</v>
      </c>
      <c r="B60" s="196" t="str">
        <f t="shared" si="4"/>
        <v>****※****※****※****※****※****</v>
      </c>
      <c r="C60" s="196"/>
      <c r="D60" s="196"/>
      <c r="E60" s="197"/>
      <c r="F60" s="143">
        <v>282</v>
      </c>
      <c r="G60" s="133">
        <v>56</v>
      </c>
      <c r="H60" s="145">
        <v>290</v>
      </c>
      <c r="I60" s="208" t="str">
        <f t="shared" si="5"/>
        <v>****※****※****※****※****※****※</v>
      </c>
      <c r="J60" s="203"/>
      <c r="K60" s="203"/>
      <c r="L60" s="203"/>
      <c r="M60" s="137">
        <f t="shared" si="2"/>
        <v>5315</v>
      </c>
    </row>
    <row r="61" spans="1:13" ht="13.5">
      <c r="A61" s="138">
        <f t="shared" si="3"/>
        <v>4944</v>
      </c>
      <c r="B61" s="198" t="str">
        <f t="shared" si="4"/>
        <v>**※****※****※****※****</v>
      </c>
      <c r="C61" s="198"/>
      <c r="D61" s="198"/>
      <c r="E61" s="199"/>
      <c r="F61" s="144">
        <v>212</v>
      </c>
      <c r="G61" s="136">
        <v>55</v>
      </c>
      <c r="H61" s="146">
        <v>234</v>
      </c>
      <c r="I61" s="204" t="str">
        <f t="shared" si="5"/>
        <v>****※****※****※****※****</v>
      </c>
      <c r="J61" s="205"/>
      <c r="K61" s="205"/>
      <c r="L61" s="205"/>
      <c r="M61" s="138">
        <f t="shared" si="2"/>
        <v>5549</v>
      </c>
    </row>
    <row r="62" spans="1:13" ht="13.5">
      <c r="A62" s="139">
        <f t="shared" si="3"/>
        <v>5175</v>
      </c>
      <c r="B62" s="196" t="str">
        <f t="shared" si="4"/>
        <v>****※****※****※****※****</v>
      </c>
      <c r="C62" s="196"/>
      <c r="D62" s="196"/>
      <c r="E62" s="197"/>
      <c r="F62" s="143">
        <v>231</v>
      </c>
      <c r="G62" s="133">
        <v>54</v>
      </c>
      <c r="H62" s="145">
        <v>263</v>
      </c>
      <c r="I62" s="206" t="str">
        <f t="shared" si="5"/>
        <v>****※****※****※****※****※**</v>
      </c>
      <c r="J62" s="207"/>
      <c r="K62" s="207"/>
      <c r="L62" s="207"/>
      <c r="M62" s="140">
        <f t="shared" si="2"/>
        <v>5812</v>
      </c>
    </row>
    <row r="63" spans="1:13" ht="13.5">
      <c r="A63" s="139">
        <f t="shared" si="3"/>
        <v>5390</v>
      </c>
      <c r="B63" s="196" t="str">
        <f t="shared" si="4"/>
        <v>**※****※****※****※****</v>
      </c>
      <c r="C63" s="196"/>
      <c r="D63" s="196"/>
      <c r="E63" s="197"/>
      <c r="F63" s="143">
        <v>215</v>
      </c>
      <c r="G63" s="133">
        <v>53</v>
      </c>
      <c r="H63" s="145">
        <v>224</v>
      </c>
      <c r="I63" s="208" t="str">
        <f t="shared" si="5"/>
        <v>****※****※****※****※***</v>
      </c>
      <c r="J63" s="203"/>
      <c r="K63" s="203"/>
      <c r="L63" s="203"/>
      <c r="M63" s="137">
        <f t="shared" si="2"/>
        <v>6036</v>
      </c>
    </row>
    <row r="64" spans="1:13" ht="13.5">
      <c r="A64" s="139">
        <f t="shared" si="3"/>
        <v>5626</v>
      </c>
      <c r="B64" s="196" t="str">
        <f t="shared" si="4"/>
        <v>****※****※****※****※****</v>
      </c>
      <c r="C64" s="196"/>
      <c r="D64" s="196"/>
      <c r="E64" s="197"/>
      <c r="F64" s="143">
        <v>236</v>
      </c>
      <c r="G64" s="133">
        <v>52</v>
      </c>
      <c r="H64" s="145">
        <v>204</v>
      </c>
      <c r="I64" s="208" t="str">
        <f t="shared" si="5"/>
        <v>****※****※****※****※*</v>
      </c>
      <c r="J64" s="203"/>
      <c r="K64" s="203"/>
      <c r="L64" s="203"/>
      <c r="M64" s="137">
        <f t="shared" si="2"/>
        <v>6240</v>
      </c>
    </row>
    <row r="65" spans="1:13" ht="13.5">
      <c r="A65" s="139">
        <f t="shared" si="3"/>
        <v>5812</v>
      </c>
      <c r="B65" s="196" t="str">
        <f t="shared" si="4"/>
        <v>****※****※****※****</v>
      </c>
      <c r="C65" s="196"/>
      <c r="D65" s="196"/>
      <c r="E65" s="197"/>
      <c r="F65" s="143">
        <v>186</v>
      </c>
      <c r="G65" s="133">
        <v>51</v>
      </c>
      <c r="H65" s="145">
        <v>215</v>
      </c>
      <c r="I65" s="208" t="str">
        <f t="shared" si="5"/>
        <v>****※****※****※****※**</v>
      </c>
      <c r="J65" s="203"/>
      <c r="K65" s="203"/>
      <c r="L65" s="203"/>
      <c r="M65" s="137">
        <f t="shared" si="2"/>
        <v>6455</v>
      </c>
    </row>
    <row r="66" spans="1:13" ht="13.5">
      <c r="A66" s="138">
        <f t="shared" si="3"/>
        <v>6022</v>
      </c>
      <c r="B66" s="198" t="str">
        <f t="shared" si="4"/>
        <v>**※****※****※****※****</v>
      </c>
      <c r="C66" s="198"/>
      <c r="D66" s="198"/>
      <c r="E66" s="199"/>
      <c r="F66" s="144">
        <v>210</v>
      </c>
      <c r="G66" s="136">
        <v>50</v>
      </c>
      <c r="H66" s="146">
        <v>190</v>
      </c>
      <c r="I66" s="204" t="str">
        <f t="shared" si="5"/>
        <v>****※****※****※****※</v>
      </c>
      <c r="J66" s="205"/>
      <c r="K66" s="205"/>
      <c r="L66" s="205"/>
      <c r="M66" s="138">
        <f t="shared" si="2"/>
        <v>6645</v>
      </c>
    </row>
    <row r="67" spans="1:13" ht="13.5">
      <c r="A67" s="139">
        <f t="shared" si="3"/>
        <v>6199</v>
      </c>
      <c r="B67" s="196" t="str">
        <f t="shared" si="4"/>
        <v>***※****※****※****</v>
      </c>
      <c r="C67" s="196"/>
      <c r="D67" s="196"/>
      <c r="E67" s="197"/>
      <c r="F67" s="143">
        <v>177</v>
      </c>
      <c r="G67" s="133">
        <v>49</v>
      </c>
      <c r="H67" s="145">
        <v>180</v>
      </c>
      <c r="I67" s="206" t="str">
        <f t="shared" si="5"/>
        <v>****※****※****※****</v>
      </c>
      <c r="J67" s="207"/>
      <c r="K67" s="207"/>
      <c r="L67" s="207"/>
      <c r="M67" s="140">
        <f t="shared" si="2"/>
        <v>6825</v>
      </c>
    </row>
    <row r="68" spans="1:13" ht="13.5">
      <c r="A68" s="139">
        <f t="shared" si="3"/>
        <v>6415</v>
      </c>
      <c r="B68" s="196" t="str">
        <f t="shared" si="4"/>
        <v>**※****※****※****※****</v>
      </c>
      <c r="C68" s="196"/>
      <c r="D68" s="196"/>
      <c r="E68" s="197"/>
      <c r="F68" s="143">
        <v>216</v>
      </c>
      <c r="G68" s="133">
        <v>48</v>
      </c>
      <c r="H68" s="145">
        <v>224</v>
      </c>
      <c r="I68" s="208" t="str">
        <f t="shared" si="5"/>
        <v>****※****※****※****※***</v>
      </c>
      <c r="J68" s="203"/>
      <c r="K68" s="203"/>
      <c r="L68" s="203"/>
      <c r="M68" s="137">
        <f t="shared" si="2"/>
        <v>7049</v>
      </c>
    </row>
    <row r="69" spans="1:13" ht="13.5">
      <c r="A69" s="139">
        <f t="shared" si="3"/>
        <v>6624</v>
      </c>
      <c r="B69" s="196" t="str">
        <f t="shared" si="4"/>
        <v>*※****※****※****※****</v>
      </c>
      <c r="C69" s="196"/>
      <c r="D69" s="196"/>
      <c r="E69" s="197"/>
      <c r="F69" s="143">
        <v>209</v>
      </c>
      <c r="G69" s="133">
        <v>47</v>
      </c>
      <c r="H69" s="145">
        <v>177</v>
      </c>
      <c r="I69" s="208" t="str">
        <f t="shared" si="5"/>
        <v>****※****※****※***</v>
      </c>
      <c r="J69" s="203"/>
      <c r="K69" s="203"/>
      <c r="L69" s="203"/>
      <c r="M69" s="137">
        <f t="shared" si="2"/>
        <v>7226</v>
      </c>
    </row>
    <row r="70" spans="1:13" ht="13.5">
      <c r="A70" s="139">
        <f t="shared" si="3"/>
        <v>6840</v>
      </c>
      <c r="B70" s="196" t="str">
        <f t="shared" si="4"/>
        <v>**※****※****※****※****</v>
      </c>
      <c r="C70" s="196"/>
      <c r="D70" s="196"/>
      <c r="E70" s="197"/>
      <c r="F70" s="143">
        <v>216</v>
      </c>
      <c r="G70" s="133">
        <v>46</v>
      </c>
      <c r="H70" s="145">
        <v>217</v>
      </c>
      <c r="I70" s="208" t="str">
        <f t="shared" si="5"/>
        <v>****※****※****※****※**</v>
      </c>
      <c r="J70" s="203"/>
      <c r="K70" s="203"/>
      <c r="L70" s="203"/>
      <c r="M70" s="137">
        <f t="shared" si="2"/>
        <v>7443</v>
      </c>
    </row>
    <row r="71" spans="1:13" ht="13.5">
      <c r="A71" s="138">
        <f t="shared" si="3"/>
        <v>7051</v>
      </c>
      <c r="B71" s="198" t="str">
        <f t="shared" si="4"/>
        <v>**※****※****※****※****</v>
      </c>
      <c r="C71" s="198"/>
      <c r="D71" s="198"/>
      <c r="E71" s="199"/>
      <c r="F71" s="144">
        <v>211</v>
      </c>
      <c r="G71" s="136">
        <v>45</v>
      </c>
      <c r="H71" s="146">
        <v>228</v>
      </c>
      <c r="I71" s="204" t="str">
        <f t="shared" si="5"/>
        <v>****※****※****※****※***</v>
      </c>
      <c r="J71" s="205"/>
      <c r="K71" s="205"/>
      <c r="L71" s="205"/>
      <c r="M71" s="138">
        <f t="shared" si="2"/>
        <v>7671</v>
      </c>
    </row>
    <row r="72" spans="1:13" ht="13.5">
      <c r="A72" s="139">
        <f t="shared" si="3"/>
        <v>7280</v>
      </c>
      <c r="B72" s="196" t="str">
        <f t="shared" si="4"/>
        <v>***※****※****※****※****</v>
      </c>
      <c r="C72" s="196"/>
      <c r="D72" s="196"/>
      <c r="E72" s="197"/>
      <c r="F72" s="143">
        <v>229</v>
      </c>
      <c r="G72" s="133">
        <v>44</v>
      </c>
      <c r="H72" s="145">
        <v>203</v>
      </c>
      <c r="I72" s="206" t="str">
        <f t="shared" si="5"/>
        <v>****※****※****※****※*</v>
      </c>
      <c r="J72" s="207"/>
      <c r="K72" s="207"/>
      <c r="L72" s="207"/>
      <c r="M72" s="140">
        <f t="shared" si="2"/>
        <v>7874</v>
      </c>
    </row>
    <row r="73" spans="1:13" ht="13.5">
      <c r="A73" s="139">
        <f t="shared" si="3"/>
        <v>7533</v>
      </c>
      <c r="B73" s="196" t="str">
        <f t="shared" si="4"/>
        <v>*※****※****※****※****※****</v>
      </c>
      <c r="C73" s="196"/>
      <c r="D73" s="196"/>
      <c r="E73" s="197"/>
      <c r="F73" s="143">
        <v>253</v>
      </c>
      <c r="G73" s="133">
        <v>43</v>
      </c>
      <c r="H73" s="145">
        <v>226</v>
      </c>
      <c r="I73" s="208" t="str">
        <f t="shared" si="5"/>
        <v>****※****※****※****※***</v>
      </c>
      <c r="J73" s="203"/>
      <c r="K73" s="203"/>
      <c r="L73" s="203"/>
      <c r="M73" s="137">
        <f t="shared" si="2"/>
        <v>8100</v>
      </c>
    </row>
    <row r="74" spans="1:13" ht="13.5">
      <c r="A74" s="139">
        <f t="shared" si="3"/>
        <v>7799</v>
      </c>
      <c r="B74" s="196" t="str">
        <f t="shared" si="4"/>
        <v>**※****※****※****※****※****</v>
      </c>
      <c r="C74" s="196"/>
      <c r="D74" s="196"/>
      <c r="E74" s="197"/>
      <c r="F74" s="143">
        <v>266</v>
      </c>
      <c r="G74" s="133">
        <v>42</v>
      </c>
      <c r="H74" s="145">
        <v>225</v>
      </c>
      <c r="I74" s="208" t="str">
        <f t="shared" si="5"/>
        <v>****※****※****※****※***</v>
      </c>
      <c r="J74" s="203"/>
      <c r="K74" s="203"/>
      <c r="L74" s="203"/>
      <c r="M74" s="137">
        <f t="shared" si="2"/>
        <v>8325</v>
      </c>
    </row>
    <row r="75" spans="1:13" ht="13.5">
      <c r="A75" s="139">
        <f t="shared" si="3"/>
        <v>8043</v>
      </c>
      <c r="B75" s="196" t="str">
        <f t="shared" si="4"/>
        <v>※****※****※****※****※****</v>
      </c>
      <c r="C75" s="196"/>
      <c r="D75" s="196"/>
      <c r="E75" s="197"/>
      <c r="F75" s="143">
        <v>244</v>
      </c>
      <c r="G75" s="133">
        <v>41</v>
      </c>
      <c r="H75" s="145">
        <v>228</v>
      </c>
      <c r="I75" s="208" t="str">
        <f t="shared" si="5"/>
        <v>****※****※****※****※***</v>
      </c>
      <c r="J75" s="203"/>
      <c r="K75" s="203"/>
      <c r="L75" s="203"/>
      <c r="M75" s="137">
        <f t="shared" si="2"/>
        <v>8553</v>
      </c>
    </row>
    <row r="76" spans="1:13" ht="13.5">
      <c r="A76" s="138">
        <f t="shared" si="3"/>
        <v>8280</v>
      </c>
      <c r="B76" s="198" t="str">
        <f aca="true" t="shared" si="6" ref="B76:B107">IF(F76=0,"",(LOOKUP(F76,男)))</f>
        <v>****※****※****※****※****</v>
      </c>
      <c r="C76" s="198"/>
      <c r="D76" s="198"/>
      <c r="E76" s="199"/>
      <c r="F76" s="144">
        <v>237</v>
      </c>
      <c r="G76" s="136">
        <v>40</v>
      </c>
      <c r="H76" s="146">
        <v>208</v>
      </c>
      <c r="I76" s="204" t="str">
        <f aca="true" t="shared" si="7" ref="I76:I107">IF(H76=0,"",(LOOKUP(H76,女)))</f>
        <v>****※****※****※****※*</v>
      </c>
      <c r="J76" s="205"/>
      <c r="K76" s="205"/>
      <c r="L76" s="205"/>
      <c r="M76" s="138">
        <f t="shared" si="2"/>
        <v>8761</v>
      </c>
    </row>
    <row r="77" spans="1:13" ht="13.5">
      <c r="A77" s="139">
        <f t="shared" si="3"/>
        <v>8573</v>
      </c>
      <c r="B77" s="196" t="str">
        <f t="shared" si="6"/>
        <v>※****※****※****※****※****※****</v>
      </c>
      <c r="C77" s="196"/>
      <c r="D77" s="196"/>
      <c r="E77" s="197"/>
      <c r="F77" s="143">
        <v>293</v>
      </c>
      <c r="G77" s="133">
        <v>39</v>
      </c>
      <c r="H77" s="145">
        <v>235</v>
      </c>
      <c r="I77" s="206" t="str">
        <f t="shared" si="7"/>
        <v>****※****※****※****※****</v>
      </c>
      <c r="J77" s="207"/>
      <c r="K77" s="207"/>
      <c r="L77" s="207"/>
      <c r="M77" s="140">
        <f t="shared" si="2"/>
        <v>8996</v>
      </c>
    </row>
    <row r="78" spans="1:13" ht="13.5">
      <c r="A78" s="139">
        <f t="shared" si="3"/>
        <v>8905</v>
      </c>
      <c r="B78" s="196" t="str">
        <f t="shared" si="6"/>
        <v>****※****※****※****※****※****※****</v>
      </c>
      <c r="C78" s="196"/>
      <c r="D78" s="196"/>
      <c r="E78" s="197"/>
      <c r="F78" s="143">
        <v>332</v>
      </c>
      <c r="G78" s="133">
        <v>38</v>
      </c>
      <c r="H78" s="145">
        <v>246</v>
      </c>
      <c r="I78" s="208" t="str">
        <f t="shared" si="7"/>
        <v>****※****※****※****※****※</v>
      </c>
      <c r="J78" s="203"/>
      <c r="K78" s="203"/>
      <c r="L78" s="203"/>
      <c r="M78" s="137">
        <f t="shared" si="2"/>
        <v>9242</v>
      </c>
    </row>
    <row r="79" spans="1:13" ht="13.5">
      <c r="A79" s="139">
        <f t="shared" si="3"/>
        <v>9187</v>
      </c>
      <c r="B79" s="196" t="str">
        <f t="shared" si="6"/>
        <v>****※****※****※****※****※****</v>
      </c>
      <c r="C79" s="196"/>
      <c r="D79" s="196"/>
      <c r="E79" s="197"/>
      <c r="F79" s="143">
        <v>282</v>
      </c>
      <c r="G79" s="133">
        <v>37</v>
      </c>
      <c r="H79" s="145">
        <v>281</v>
      </c>
      <c r="I79" s="208" t="str">
        <f t="shared" si="7"/>
        <v>****※****※****※****※****※****</v>
      </c>
      <c r="J79" s="203"/>
      <c r="K79" s="203"/>
      <c r="L79" s="203"/>
      <c r="M79" s="137">
        <f t="shared" si="2"/>
        <v>9523</v>
      </c>
    </row>
    <row r="80" spans="1:13" ht="13.5">
      <c r="A80" s="139">
        <f t="shared" si="3"/>
        <v>9486</v>
      </c>
      <c r="B80" s="196" t="str">
        <f t="shared" si="6"/>
        <v>※****※****※****※****※****※****</v>
      </c>
      <c r="C80" s="196"/>
      <c r="D80" s="196"/>
      <c r="E80" s="197"/>
      <c r="F80" s="143">
        <v>299</v>
      </c>
      <c r="G80" s="133">
        <v>36</v>
      </c>
      <c r="H80" s="145">
        <v>287</v>
      </c>
      <c r="I80" s="208" t="str">
        <f t="shared" si="7"/>
        <v>****※****※****※****※****※****</v>
      </c>
      <c r="J80" s="203"/>
      <c r="K80" s="203"/>
      <c r="L80" s="203"/>
      <c r="M80" s="137">
        <f aca="true" t="shared" si="8" ref="M80:M116">M79+H80</f>
        <v>9810</v>
      </c>
    </row>
    <row r="81" spans="1:13" ht="13.5">
      <c r="A81" s="138">
        <f aca="true" t="shared" si="9" ref="A81:A116">A80+F81</f>
        <v>9838</v>
      </c>
      <c r="B81" s="198" t="str">
        <f t="shared" si="6"/>
        <v>*※****※****※****※****※****※****※****</v>
      </c>
      <c r="C81" s="198"/>
      <c r="D81" s="198"/>
      <c r="E81" s="199"/>
      <c r="F81" s="144">
        <v>352</v>
      </c>
      <c r="G81" s="136">
        <v>35</v>
      </c>
      <c r="H81" s="146">
        <v>339</v>
      </c>
      <c r="I81" s="204" t="str">
        <f t="shared" si="7"/>
        <v>****※****※****※****※****※****※****</v>
      </c>
      <c r="J81" s="205"/>
      <c r="K81" s="205"/>
      <c r="L81" s="205"/>
      <c r="M81" s="138">
        <f t="shared" si="8"/>
        <v>10149</v>
      </c>
    </row>
    <row r="82" spans="1:13" ht="13.5">
      <c r="A82" s="139">
        <f t="shared" si="9"/>
        <v>10207</v>
      </c>
      <c r="B82" s="196" t="str">
        <f t="shared" si="6"/>
        <v>**※****※****※****※****※****※****※****</v>
      </c>
      <c r="C82" s="196"/>
      <c r="D82" s="196"/>
      <c r="E82" s="197"/>
      <c r="F82" s="143">
        <v>369</v>
      </c>
      <c r="G82" s="133">
        <v>34</v>
      </c>
      <c r="H82" s="145">
        <v>319</v>
      </c>
      <c r="I82" s="206" t="str">
        <f t="shared" si="7"/>
        <v>****※****※****※****※****※****※**</v>
      </c>
      <c r="J82" s="207"/>
      <c r="K82" s="207"/>
      <c r="L82" s="207"/>
      <c r="M82" s="140">
        <f t="shared" si="8"/>
        <v>10468</v>
      </c>
    </row>
    <row r="83" spans="1:13" ht="13.5">
      <c r="A83" s="139">
        <f t="shared" si="9"/>
        <v>10574</v>
      </c>
      <c r="B83" s="196" t="str">
        <f t="shared" si="6"/>
        <v>**※****※****※****※****※****※****※****</v>
      </c>
      <c r="C83" s="196"/>
      <c r="D83" s="196"/>
      <c r="E83" s="197"/>
      <c r="F83" s="143">
        <v>367</v>
      </c>
      <c r="G83" s="133">
        <v>33</v>
      </c>
      <c r="H83" s="145">
        <v>355</v>
      </c>
      <c r="I83" s="208" t="str">
        <f t="shared" si="7"/>
        <v>****※****※****※****※****※****※****※*</v>
      </c>
      <c r="J83" s="203"/>
      <c r="K83" s="203"/>
      <c r="L83" s="203"/>
      <c r="M83" s="137">
        <f t="shared" si="8"/>
        <v>10823</v>
      </c>
    </row>
    <row r="84" spans="1:13" ht="13.5">
      <c r="A84" s="139">
        <f t="shared" si="9"/>
        <v>10961</v>
      </c>
      <c r="B84" s="196" t="str">
        <f t="shared" si="6"/>
        <v>****※****※****※****※****※****※****※****</v>
      </c>
      <c r="C84" s="196"/>
      <c r="D84" s="196"/>
      <c r="E84" s="197"/>
      <c r="F84" s="143">
        <v>387</v>
      </c>
      <c r="G84" s="133">
        <v>32</v>
      </c>
      <c r="H84" s="145">
        <v>328</v>
      </c>
      <c r="I84" s="208" t="str">
        <f t="shared" si="7"/>
        <v>****※****※****※****※****※****※***</v>
      </c>
      <c r="J84" s="203"/>
      <c r="K84" s="203"/>
      <c r="L84" s="203"/>
      <c r="M84" s="137">
        <f t="shared" si="8"/>
        <v>11151</v>
      </c>
    </row>
    <row r="85" spans="1:13" ht="13.5">
      <c r="A85" s="139">
        <f t="shared" si="9"/>
        <v>11251</v>
      </c>
      <c r="B85" s="196" t="str">
        <f t="shared" si="6"/>
        <v>※****※****※****※****※****※****</v>
      </c>
      <c r="C85" s="196"/>
      <c r="D85" s="196"/>
      <c r="E85" s="197"/>
      <c r="F85" s="143">
        <v>290</v>
      </c>
      <c r="G85" s="133">
        <v>31</v>
      </c>
      <c r="H85" s="145">
        <v>268</v>
      </c>
      <c r="I85" s="208" t="str">
        <f t="shared" si="7"/>
        <v>****※****※****※****※****※**</v>
      </c>
      <c r="J85" s="203"/>
      <c r="K85" s="203"/>
      <c r="L85" s="203"/>
      <c r="M85" s="137">
        <f t="shared" si="8"/>
        <v>11419</v>
      </c>
    </row>
    <row r="86" spans="1:13" ht="13.5">
      <c r="A86" s="138">
        <f t="shared" si="9"/>
        <v>11526</v>
      </c>
      <c r="B86" s="198" t="str">
        <f t="shared" si="6"/>
        <v>***※****※****※****※****※****</v>
      </c>
      <c r="C86" s="198"/>
      <c r="D86" s="198"/>
      <c r="E86" s="199"/>
      <c r="F86" s="144">
        <v>275</v>
      </c>
      <c r="G86" s="136">
        <v>30</v>
      </c>
      <c r="H86" s="146">
        <v>261</v>
      </c>
      <c r="I86" s="204" t="str">
        <f t="shared" si="7"/>
        <v>****※****※****※****※****※**</v>
      </c>
      <c r="J86" s="205"/>
      <c r="K86" s="205"/>
      <c r="L86" s="205"/>
      <c r="M86" s="138">
        <f t="shared" si="8"/>
        <v>11680</v>
      </c>
    </row>
    <row r="87" spans="1:13" ht="13.5">
      <c r="A87" s="139">
        <f t="shared" si="9"/>
        <v>11817</v>
      </c>
      <c r="B87" s="196" t="str">
        <f t="shared" si="6"/>
        <v>※****※****※****※****※****※****</v>
      </c>
      <c r="C87" s="196"/>
      <c r="D87" s="196"/>
      <c r="E87" s="197"/>
      <c r="F87" s="143">
        <v>291</v>
      </c>
      <c r="G87" s="133">
        <v>29</v>
      </c>
      <c r="H87" s="145">
        <v>269</v>
      </c>
      <c r="I87" s="206" t="str">
        <f t="shared" si="7"/>
        <v>****※****※****※****※****※**</v>
      </c>
      <c r="J87" s="207"/>
      <c r="K87" s="207"/>
      <c r="L87" s="207"/>
      <c r="M87" s="140">
        <f t="shared" si="8"/>
        <v>11949</v>
      </c>
    </row>
    <row r="88" spans="1:13" ht="13.5">
      <c r="A88" s="139">
        <f t="shared" si="9"/>
        <v>12101</v>
      </c>
      <c r="B88" s="196" t="str">
        <f t="shared" si="6"/>
        <v>****※****※****※****※****※****</v>
      </c>
      <c r="C88" s="196"/>
      <c r="D88" s="196"/>
      <c r="E88" s="197"/>
      <c r="F88" s="143">
        <v>284</v>
      </c>
      <c r="G88" s="133">
        <v>28</v>
      </c>
      <c r="H88" s="145">
        <v>252</v>
      </c>
      <c r="I88" s="208" t="str">
        <f t="shared" si="7"/>
        <v>****※****※****※****※****※*</v>
      </c>
      <c r="J88" s="203"/>
      <c r="K88" s="203"/>
      <c r="L88" s="203"/>
      <c r="M88" s="137">
        <f t="shared" si="8"/>
        <v>12201</v>
      </c>
    </row>
    <row r="89" spans="1:13" ht="13.5">
      <c r="A89" s="139">
        <f t="shared" si="9"/>
        <v>12425</v>
      </c>
      <c r="B89" s="196" t="str">
        <f t="shared" si="6"/>
        <v>***※****※****※****※****※****※****</v>
      </c>
      <c r="C89" s="196"/>
      <c r="D89" s="196"/>
      <c r="E89" s="197"/>
      <c r="F89" s="143">
        <v>324</v>
      </c>
      <c r="G89" s="133">
        <v>27</v>
      </c>
      <c r="H89" s="145">
        <v>273</v>
      </c>
      <c r="I89" s="208" t="str">
        <f t="shared" si="7"/>
        <v>****※****※****※****※****※***</v>
      </c>
      <c r="J89" s="203"/>
      <c r="K89" s="203"/>
      <c r="L89" s="203"/>
      <c r="M89" s="137">
        <f t="shared" si="8"/>
        <v>12474</v>
      </c>
    </row>
    <row r="90" spans="1:13" ht="13.5">
      <c r="A90" s="139">
        <f t="shared" si="9"/>
        <v>12716</v>
      </c>
      <c r="B90" s="196" t="str">
        <f t="shared" si="6"/>
        <v>※****※****※****※****※****※****</v>
      </c>
      <c r="C90" s="196"/>
      <c r="D90" s="196"/>
      <c r="E90" s="197"/>
      <c r="F90" s="143">
        <v>291</v>
      </c>
      <c r="G90" s="133">
        <v>26</v>
      </c>
      <c r="H90" s="145">
        <v>269</v>
      </c>
      <c r="I90" s="208" t="str">
        <f t="shared" si="7"/>
        <v>****※****※****※****※****※**</v>
      </c>
      <c r="J90" s="203"/>
      <c r="K90" s="203"/>
      <c r="L90" s="203"/>
      <c r="M90" s="137">
        <f t="shared" si="8"/>
        <v>12743</v>
      </c>
    </row>
    <row r="91" spans="1:13" ht="13.5">
      <c r="A91" s="138">
        <f t="shared" si="9"/>
        <v>12991</v>
      </c>
      <c r="B91" s="198" t="str">
        <f t="shared" si="6"/>
        <v>***※****※****※****※****※****</v>
      </c>
      <c r="C91" s="198"/>
      <c r="D91" s="198"/>
      <c r="E91" s="199"/>
      <c r="F91" s="144">
        <v>275</v>
      </c>
      <c r="G91" s="136">
        <v>25</v>
      </c>
      <c r="H91" s="146">
        <v>230</v>
      </c>
      <c r="I91" s="204" t="str">
        <f t="shared" si="7"/>
        <v>****※****※****※****※****</v>
      </c>
      <c r="J91" s="205"/>
      <c r="K91" s="205"/>
      <c r="L91" s="205"/>
      <c r="M91" s="138">
        <f t="shared" si="8"/>
        <v>12973</v>
      </c>
    </row>
    <row r="92" spans="1:13" ht="13.5">
      <c r="A92" s="139">
        <f t="shared" si="9"/>
        <v>13294</v>
      </c>
      <c r="B92" s="196" t="str">
        <f t="shared" si="6"/>
        <v>*※****※****※****※****※****※****</v>
      </c>
      <c r="C92" s="196"/>
      <c r="D92" s="196"/>
      <c r="E92" s="197"/>
      <c r="F92" s="143">
        <v>303</v>
      </c>
      <c r="G92" s="133">
        <v>24</v>
      </c>
      <c r="H92" s="145">
        <v>227</v>
      </c>
      <c r="I92" s="206" t="str">
        <f t="shared" si="7"/>
        <v>****※****※****※****※***</v>
      </c>
      <c r="J92" s="207"/>
      <c r="K92" s="207"/>
      <c r="L92" s="207"/>
      <c r="M92" s="140">
        <f t="shared" si="8"/>
        <v>13200</v>
      </c>
    </row>
    <row r="93" spans="1:13" ht="13.5">
      <c r="A93" s="139">
        <f t="shared" si="9"/>
        <v>13527</v>
      </c>
      <c r="B93" s="196" t="str">
        <f t="shared" si="6"/>
        <v>****※****※****※****※****</v>
      </c>
      <c r="C93" s="196"/>
      <c r="D93" s="196"/>
      <c r="E93" s="197"/>
      <c r="F93" s="143">
        <v>233</v>
      </c>
      <c r="G93" s="133">
        <v>23</v>
      </c>
      <c r="H93" s="145">
        <v>221</v>
      </c>
      <c r="I93" s="208" t="str">
        <f t="shared" si="7"/>
        <v>****※****※****※****※***</v>
      </c>
      <c r="J93" s="203"/>
      <c r="K93" s="203"/>
      <c r="L93" s="203"/>
      <c r="M93" s="137">
        <f t="shared" si="8"/>
        <v>13421</v>
      </c>
    </row>
    <row r="94" spans="1:13" ht="13.5">
      <c r="A94" s="139">
        <f t="shared" si="9"/>
        <v>13770</v>
      </c>
      <c r="B94" s="196" t="str">
        <f t="shared" si="6"/>
        <v>※****※****※****※****※****</v>
      </c>
      <c r="C94" s="196"/>
      <c r="D94" s="196"/>
      <c r="E94" s="197"/>
      <c r="F94" s="143">
        <v>243</v>
      </c>
      <c r="G94" s="133">
        <v>22</v>
      </c>
      <c r="H94" s="145">
        <v>202</v>
      </c>
      <c r="I94" s="208" t="str">
        <f t="shared" si="7"/>
        <v>****※****※****※****※*</v>
      </c>
      <c r="J94" s="203"/>
      <c r="K94" s="203"/>
      <c r="L94" s="203"/>
      <c r="M94" s="137">
        <f t="shared" si="8"/>
        <v>13623</v>
      </c>
    </row>
    <row r="95" spans="1:13" ht="13.5">
      <c r="A95" s="139">
        <f t="shared" si="9"/>
        <v>13990</v>
      </c>
      <c r="B95" s="196" t="str">
        <f t="shared" si="6"/>
        <v>***※****※****※****※****</v>
      </c>
      <c r="C95" s="196"/>
      <c r="D95" s="196"/>
      <c r="E95" s="197"/>
      <c r="F95" s="143">
        <v>220</v>
      </c>
      <c r="G95" s="133">
        <v>21</v>
      </c>
      <c r="H95" s="145">
        <v>212</v>
      </c>
      <c r="I95" s="208" t="str">
        <f t="shared" si="7"/>
        <v>****※****※****※****※**</v>
      </c>
      <c r="J95" s="203"/>
      <c r="K95" s="203"/>
      <c r="L95" s="203"/>
      <c r="M95" s="137">
        <f t="shared" si="8"/>
        <v>13835</v>
      </c>
    </row>
    <row r="96" spans="1:13" ht="13.5">
      <c r="A96" s="138">
        <f t="shared" si="9"/>
        <v>14179</v>
      </c>
      <c r="B96" s="198" t="str">
        <f t="shared" si="6"/>
        <v>****※****※****※****</v>
      </c>
      <c r="C96" s="198"/>
      <c r="D96" s="198"/>
      <c r="E96" s="199"/>
      <c r="F96" s="144">
        <v>189</v>
      </c>
      <c r="G96" s="136">
        <v>20</v>
      </c>
      <c r="H96" s="146">
        <v>250</v>
      </c>
      <c r="I96" s="204" t="str">
        <f t="shared" si="7"/>
        <v>****※****※****※****※****※*</v>
      </c>
      <c r="J96" s="205"/>
      <c r="K96" s="205"/>
      <c r="L96" s="205"/>
      <c r="M96" s="138">
        <f t="shared" si="8"/>
        <v>14085</v>
      </c>
    </row>
    <row r="97" spans="1:13" ht="13.5">
      <c r="A97" s="139">
        <f t="shared" si="9"/>
        <v>14371</v>
      </c>
      <c r="B97" s="196" t="str">
        <f t="shared" si="6"/>
        <v>※****※****※****※****</v>
      </c>
      <c r="C97" s="196"/>
      <c r="D97" s="196"/>
      <c r="E97" s="197"/>
      <c r="F97" s="143">
        <v>192</v>
      </c>
      <c r="G97" s="133">
        <v>19</v>
      </c>
      <c r="H97" s="145">
        <v>220</v>
      </c>
      <c r="I97" s="206" t="str">
        <f t="shared" si="7"/>
        <v>****※****※****※****※***</v>
      </c>
      <c r="J97" s="207"/>
      <c r="K97" s="207"/>
      <c r="L97" s="207"/>
      <c r="M97" s="140">
        <f t="shared" si="8"/>
        <v>14305</v>
      </c>
    </row>
    <row r="98" spans="1:13" ht="13.5">
      <c r="A98" s="139">
        <f t="shared" si="9"/>
        <v>14581</v>
      </c>
      <c r="B98" s="196" t="str">
        <f t="shared" si="6"/>
        <v>**※****※****※****※****</v>
      </c>
      <c r="C98" s="196"/>
      <c r="D98" s="196"/>
      <c r="E98" s="197"/>
      <c r="F98" s="143">
        <v>210</v>
      </c>
      <c r="G98" s="133">
        <v>18</v>
      </c>
      <c r="H98" s="145">
        <v>184</v>
      </c>
      <c r="I98" s="208" t="str">
        <f t="shared" si="7"/>
        <v>****※****※****※****</v>
      </c>
      <c r="J98" s="203"/>
      <c r="K98" s="203"/>
      <c r="L98" s="203"/>
      <c r="M98" s="137">
        <f t="shared" si="8"/>
        <v>14489</v>
      </c>
    </row>
    <row r="99" spans="1:13" ht="13.5">
      <c r="A99" s="139">
        <f t="shared" si="9"/>
        <v>14780</v>
      </c>
      <c r="B99" s="196" t="str">
        <f t="shared" si="6"/>
        <v>※****※****※****※****</v>
      </c>
      <c r="C99" s="196"/>
      <c r="D99" s="196"/>
      <c r="E99" s="197"/>
      <c r="F99" s="143">
        <v>199</v>
      </c>
      <c r="G99" s="133">
        <v>17</v>
      </c>
      <c r="H99" s="145">
        <v>171</v>
      </c>
      <c r="I99" s="208" t="str">
        <f t="shared" si="7"/>
        <v>****※****※****※***</v>
      </c>
      <c r="J99" s="203"/>
      <c r="K99" s="203"/>
      <c r="L99" s="203"/>
      <c r="M99" s="137">
        <f t="shared" si="8"/>
        <v>14660</v>
      </c>
    </row>
    <row r="100" spans="1:13" ht="13.5">
      <c r="A100" s="139">
        <f t="shared" si="9"/>
        <v>14977</v>
      </c>
      <c r="B100" s="196" t="str">
        <f t="shared" si="6"/>
        <v>※****※****※****※****</v>
      </c>
      <c r="C100" s="196"/>
      <c r="D100" s="196"/>
      <c r="E100" s="197"/>
      <c r="F100" s="143">
        <v>197</v>
      </c>
      <c r="G100" s="133">
        <v>16</v>
      </c>
      <c r="H100" s="145">
        <v>207</v>
      </c>
      <c r="I100" s="208" t="str">
        <f t="shared" si="7"/>
        <v>****※****※****※****※*</v>
      </c>
      <c r="J100" s="203"/>
      <c r="K100" s="203"/>
      <c r="L100" s="203"/>
      <c r="M100" s="137">
        <f t="shared" si="8"/>
        <v>14867</v>
      </c>
    </row>
    <row r="101" spans="1:13" ht="13.5">
      <c r="A101" s="138">
        <f t="shared" si="9"/>
        <v>15162</v>
      </c>
      <c r="B101" s="198" t="str">
        <f t="shared" si="6"/>
        <v>****※****※****※****</v>
      </c>
      <c r="C101" s="198"/>
      <c r="D101" s="198"/>
      <c r="E101" s="199"/>
      <c r="F101" s="144">
        <v>185</v>
      </c>
      <c r="G101" s="136">
        <v>15</v>
      </c>
      <c r="H101" s="146">
        <v>169</v>
      </c>
      <c r="I101" s="204" t="str">
        <f t="shared" si="7"/>
        <v>****※****※****※**</v>
      </c>
      <c r="J101" s="205"/>
      <c r="K101" s="205"/>
      <c r="L101" s="205"/>
      <c r="M101" s="138">
        <f t="shared" si="8"/>
        <v>15036</v>
      </c>
    </row>
    <row r="102" spans="1:13" ht="13.5">
      <c r="A102" s="139">
        <f t="shared" si="9"/>
        <v>15335</v>
      </c>
      <c r="B102" s="196" t="str">
        <f t="shared" si="6"/>
        <v>***※****※****※****</v>
      </c>
      <c r="C102" s="196"/>
      <c r="D102" s="196"/>
      <c r="E102" s="197"/>
      <c r="F102" s="143">
        <v>173</v>
      </c>
      <c r="G102" s="133">
        <v>14</v>
      </c>
      <c r="H102" s="145">
        <v>193</v>
      </c>
      <c r="I102" s="206" t="str">
        <f t="shared" si="7"/>
        <v>****※****※****※****※</v>
      </c>
      <c r="J102" s="207"/>
      <c r="K102" s="207"/>
      <c r="L102" s="207"/>
      <c r="M102" s="140">
        <f t="shared" si="8"/>
        <v>15229</v>
      </c>
    </row>
    <row r="103" spans="1:13" ht="13.5">
      <c r="A103" s="139">
        <f t="shared" si="9"/>
        <v>15521</v>
      </c>
      <c r="B103" s="196" t="str">
        <f>IF(F103=0,"",(LOOKUP(F103,男)))</f>
        <v>****※****※****※****</v>
      </c>
      <c r="C103" s="196"/>
      <c r="D103" s="196"/>
      <c r="E103" s="197"/>
      <c r="F103" s="143">
        <v>186</v>
      </c>
      <c r="G103" s="133">
        <v>13</v>
      </c>
      <c r="H103" s="145">
        <v>186</v>
      </c>
      <c r="I103" s="208" t="str">
        <f t="shared" si="7"/>
        <v>****※****※****※****</v>
      </c>
      <c r="J103" s="203"/>
      <c r="K103" s="203"/>
      <c r="L103" s="203"/>
      <c r="M103" s="137">
        <f t="shared" si="8"/>
        <v>15415</v>
      </c>
    </row>
    <row r="104" spans="1:13" ht="13.5">
      <c r="A104" s="139">
        <f t="shared" si="9"/>
        <v>15728</v>
      </c>
      <c r="B104" s="196" t="str">
        <f t="shared" si="6"/>
        <v>*※****※****※****※****</v>
      </c>
      <c r="C104" s="196"/>
      <c r="D104" s="196"/>
      <c r="E104" s="197"/>
      <c r="F104" s="143">
        <v>207</v>
      </c>
      <c r="G104" s="133">
        <v>12</v>
      </c>
      <c r="H104" s="145">
        <v>210</v>
      </c>
      <c r="I104" s="208" t="str">
        <f t="shared" si="7"/>
        <v>****※****※****※****※**</v>
      </c>
      <c r="J104" s="203"/>
      <c r="K104" s="203"/>
      <c r="L104" s="203"/>
      <c r="M104" s="137">
        <f t="shared" si="8"/>
        <v>15625</v>
      </c>
    </row>
    <row r="105" spans="1:13" ht="13.5">
      <c r="A105" s="139">
        <f t="shared" si="9"/>
        <v>15911</v>
      </c>
      <c r="B105" s="196" t="str">
        <f t="shared" si="6"/>
        <v>****※****※****※****</v>
      </c>
      <c r="C105" s="196"/>
      <c r="D105" s="196"/>
      <c r="E105" s="197"/>
      <c r="F105" s="143">
        <v>183</v>
      </c>
      <c r="G105" s="133">
        <v>11</v>
      </c>
      <c r="H105" s="145">
        <v>193</v>
      </c>
      <c r="I105" s="208" t="str">
        <f t="shared" si="7"/>
        <v>****※****※****※****※</v>
      </c>
      <c r="J105" s="203"/>
      <c r="K105" s="203"/>
      <c r="L105" s="203"/>
      <c r="M105" s="137">
        <f t="shared" si="8"/>
        <v>15818</v>
      </c>
    </row>
    <row r="106" spans="1:13" ht="13.5">
      <c r="A106" s="138">
        <f t="shared" si="9"/>
        <v>16111</v>
      </c>
      <c r="B106" s="198" t="str">
        <f t="shared" si="6"/>
        <v>*※****※****※****※****</v>
      </c>
      <c r="C106" s="198"/>
      <c r="D106" s="198"/>
      <c r="E106" s="199"/>
      <c r="F106" s="144">
        <v>200</v>
      </c>
      <c r="G106" s="136">
        <v>10</v>
      </c>
      <c r="H106" s="146">
        <v>186</v>
      </c>
      <c r="I106" s="204" t="str">
        <f t="shared" si="7"/>
        <v>****※****※****※****</v>
      </c>
      <c r="J106" s="205"/>
      <c r="K106" s="205"/>
      <c r="L106" s="205"/>
      <c r="M106" s="138">
        <f t="shared" si="8"/>
        <v>16004</v>
      </c>
    </row>
    <row r="107" spans="1:13" ht="13.5">
      <c r="A107" s="139">
        <f t="shared" si="9"/>
        <v>16294</v>
      </c>
      <c r="B107" s="196" t="str">
        <f t="shared" si="6"/>
        <v>****※****※****※****</v>
      </c>
      <c r="C107" s="196"/>
      <c r="D107" s="196"/>
      <c r="E107" s="197"/>
      <c r="F107" s="143">
        <v>183</v>
      </c>
      <c r="G107" s="133">
        <v>9</v>
      </c>
      <c r="H107" s="145">
        <v>188</v>
      </c>
      <c r="I107" s="206" t="str">
        <f t="shared" si="7"/>
        <v>****※****※****※****</v>
      </c>
      <c r="J107" s="207"/>
      <c r="K107" s="207"/>
      <c r="L107" s="207"/>
      <c r="M107" s="140">
        <f t="shared" si="8"/>
        <v>16192</v>
      </c>
    </row>
    <row r="108" spans="1:13" ht="13.5">
      <c r="A108" s="139">
        <f t="shared" si="9"/>
        <v>16492</v>
      </c>
      <c r="B108" s="196" t="str">
        <f aca="true" t="shared" si="10" ref="B108:B116">IF(F108=0,"",(LOOKUP(F108,男)))</f>
        <v>※****※****※****※****</v>
      </c>
      <c r="C108" s="196"/>
      <c r="D108" s="196"/>
      <c r="E108" s="197"/>
      <c r="F108" s="143">
        <v>198</v>
      </c>
      <c r="G108" s="133">
        <v>8</v>
      </c>
      <c r="H108" s="145">
        <v>212</v>
      </c>
      <c r="I108" s="208" t="str">
        <f aca="true" t="shared" si="11" ref="I108:I116">IF(H108=0,"",(LOOKUP(H108,女)))</f>
        <v>****※****※****※****※**</v>
      </c>
      <c r="J108" s="203"/>
      <c r="K108" s="203"/>
      <c r="L108" s="203"/>
      <c r="M108" s="137">
        <f t="shared" si="8"/>
        <v>16404</v>
      </c>
    </row>
    <row r="109" spans="1:13" ht="13.5">
      <c r="A109" s="139">
        <f t="shared" si="9"/>
        <v>16716</v>
      </c>
      <c r="B109" s="196" t="str">
        <f t="shared" si="10"/>
        <v>***※****※****※****※****</v>
      </c>
      <c r="C109" s="196"/>
      <c r="D109" s="196"/>
      <c r="E109" s="197"/>
      <c r="F109" s="143">
        <v>224</v>
      </c>
      <c r="G109" s="133">
        <v>7</v>
      </c>
      <c r="H109" s="145">
        <v>157</v>
      </c>
      <c r="I109" s="208" t="str">
        <f t="shared" si="11"/>
        <v>****※****※****※*</v>
      </c>
      <c r="J109" s="203"/>
      <c r="K109" s="203"/>
      <c r="L109" s="203"/>
      <c r="M109" s="137">
        <f t="shared" si="8"/>
        <v>16561</v>
      </c>
    </row>
    <row r="110" spans="1:13" ht="13.5">
      <c r="A110" s="139">
        <f t="shared" si="9"/>
        <v>16927</v>
      </c>
      <c r="B110" s="196" t="str">
        <f t="shared" si="10"/>
        <v>**※****※****※****※****</v>
      </c>
      <c r="C110" s="196"/>
      <c r="D110" s="196"/>
      <c r="E110" s="197"/>
      <c r="F110" s="143">
        <v>211</v>
      </c>
      <c r="G110" s="133">
        <v>6</v>
      </c>
      <c r="H110" s="145">
        <v>181</v>
      </c>
      <c r="I110" s="208" t="str">
        <f t="shared" si="11"/>
        <v>****※****※****※****</v>
      </c>
      <c r="J110" s="203"/>
      <c r="K110" s="203"/>
      <c r="L110" s="203"/>
      <c r="M110" s="137">
        <f t="shared" si="8"/>
        <v>16742</v>
      </c>
    </row>
    <row r="111" spans="1:13" ht="13.5">
      <c r="A111" s="138">
        <f t="shared" si="9"/>
        <v>17144</v>
      </c>
      <c r="B111" s="198" t="str">
        <f t="shared" si="10"/>
        <v>**※****※****※****※****</v>
      </c>
      <c r="C111" s="198"/>
      <c r="D111" s="198"/>
      <c r="E111" s="199"/>
      <c r="F111" s="144">
        <v>217</v>
      </c>
      <c r="G111" s="136">
        <v>5</v>
      </c>
      <c r="H111" s="146">
        <v>179</v>
      </c>
      <c r="I111" s="204" t="str">
        <f t="shared" si="11"/>
        <v>****※****※****※***</v>
      </c>
      <c r="J111" s="205"/>
      <c r="K111" s="205"/>
      <c r="L111" s="205"/>
      <c r="M111" s="138">
        <f t="shared" si="8"/>
        <v>16921</v>
      </c>
    </row>
    <row r="112" spans="1:13" ht="13.5">
      <c r="A112" s="139">
        <f t="shared" si="9"/>
        <v>17353</v>
      </c>
      <c r="B112" s="196" t="str">
        <f t="shared" si="10"/>
        <v>*※****※****※****※****</v>
      </c>
      <c r="C112" s="196"/>
      <c r="D112" s="196"/>
      <c r="E112" s="197"/>
      <c r="F112" s="143">
        <v>209</v>
      </c>
      <c r="G112" s="133">
        <v>4</v>
      </c>
      <c r="H112" s="145">
        <v>202</v>
      </c>
      <c r="I112" s="206" t="str">
        <f t="shared" si="11"/>
        <v>****※****※****※****※*</v>
      </c>
      <c r="J112" s="207"/>
      <c r="K112" s="207"/>
      <c r="L112" s="207"/>
      <c r="M112" s="140">
        <f t="shared" si="8"/>
        <v>17123</v>
      </c>
    </row>
    <row r="113" spans="1:13" ht="13.5">
      <c r="A113" s="139">
        <f t="shared" si="9"/>
        <v>17576</v>
      </c>
      <c r="B113" s="196" t="str">
        <f t="shared" si="10"/>
        <v>***※****※****※****※****</v>
      </c>
      <c r="C113" s="196"/>
      <c r="D113" s="196"/>
      <c r="E113" s="197"/>
      <c r="F113" s="143">
        <v>223</v>
      </c>
      <c r="G113" s="133">
        <v>3</v>
      </c>
      <c r="H113" s="145">
        <v>209</v>
      </c>
      <c r="I113" s="208" t="str">
        <f t="shared" si="11"/>
        <v>****※****※****※****※*</v>
      </c>
      <c r="J113" s="203"/>
      <c r="K113" s="203"/>
      <c r="L113" s="203"/>
      <c r="M113" s="137">
        <f t="shared" si="8"/>
        <v>17332</v>
      </c>
    </row>
    <row r="114" spans="1:13" ht="13.5">
      <c r="A114" s="139">
        <f t="shared" si="9"/>
        <v>17797</v>
      </c>
      <c r="B114" s="196" t="str">
        <f t="shared" si="10"/>
        <v>***※****※****※****※****</v>
      </c>
      <c r="C114" s="196"/>
      <c r="D114" s="196"/>
      <c r="E114" s="197"/>
      <c r="F114" s="143">
        <v>221</v>
      </c>
      <c r="G114" s="133">
        <v>2</v>
      </c>
      <c r="H114" s="145">
        <v>223</v>
      </c>
      <c r="I114" s="208" t="str">
        <f t="shared" si="11"/>
        <v>****※****※****※****※***</v>
      </c>
      <c r="J114" s="203"/>
      <c r="K114" s="203"/>
      <c r="L114" s="203"/>
      <c r="M114" s="137">
        <f t="shared" si="8"/>
        <v>17555</v>
      </c>
    </row>
    <row r="115" spans="1:13" ht="13.5">
      <c r="A115" s="139">
        <f t="shared" si="9"/>
        <v>18002</v>
      </c>
      <c r="B115" s="196" t="str">
        <f t="shared" si="10"/>
        <v>*※****※****※****※****</v>
      </c>
      <c r="C115" s="196"/>
      <c r="D115" s="196"/>
      <c r="E115" s="197"/>
      <c r="F115" s="143">
        <v>205</v>
      </c>
      <c r="G115" s="133">
        <v>1</v>
      </c>
      <c r="H115" s="145">
        <v>206</v>
      </c>
      <c r="I115" s="208" t="str">
        <f t="shared" si="11"/>
        <v>****※****※****※****※*</v>
      </c>
      <c r="J115" s="203"/>
      <c r="K115" s="203"/>
      <c r="L115" s="203"/>
      <c r="M115" s="137">
        <f t="shared" si="8"/>
        <v>17761</v>
      </c>
    </row>
    <row r="116" spans="1:13" ht="13.5">
      <c r="A116" s="138">
        <f t="shared" si="9"/>
        <v>18210</v>
      </c>
      <c r="B116" s="198" t="str">
        <f t="shared" si="10"/>
        <v>*※****※****※****※****</v>
      </c>
      <c r="C116" s="198"/>
      <c r="D116" s="198"/>
      <c r="E116" s="199"/>
      <c r="F116" s="143">
        <v>208</v>
      </c>
      <c r="G116" s="133">
        <v>0</v>
      </c>
      <c r="H116" s="145">
        <v>217</v>
      </c>
      <c r="I116" s="204" t="str">
        <f t="shared" si="11"/>
        <v>****※****※****※****※**</v>
      </c>
      <c r="J116" s="205"/>
      <c r="K116" s="205"/>
      <c r="L116" s="205"/>
      <c r="M116" s="138">
        <f t="shared" si="8"/>
        <v>17978</v>
      </c>
    </row>
    <row r="117" spans="1:13" ht="13.5">
      <c r="A117" s="35" t="s">
        <v>22</v>
      </c>
      <c r="B117" s="200" t="s">
        <v>68</v>
      </c>
      <c r="C117" s="200"/>
      <c r="D117" s="200"/>
      <c r="E117" s="201"/>
      <c r="F117" s="132" t="s">
        <v>23</v>
      </c>
      <c r="G117" s="133" t="s">
        <v>26</v>
      </c>
      <c r="H117" s="134" t="s">
        <v>24</v>
      </c>
      <c r="I117" s="200" t="s">
        <v>98</v>
      </c>
      <c r="J117" s="200"/>
      <c r="K117" s="200"/>
      <c r="L117" s="202"/>
      <c r="M117" s="35" t="s">
        <v>25</v>
      </c>
    </row>
  </sheetData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workbookViewId="0" topLeftCell="B1">
      <pane ySplit="11" topLeftCell="BM75" activePane="bottomLeft" state="frozen"/>
      <selection pane="topLeft" activeCell="A1" sqref="A1"/>
      <selection pane="bottomLeft" activeCell="I6" sqref="I6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185</v>
      </c>
    </row>
    <row r="4" ht="14.25" thickBot="1"/>
    <row r="5" spans="2:9" ht="14.25" thickBot="1">
      <c r="B5" s="16" t="s">
        <v>201</v>
      </c>
      <c r="C5" s="17" t="s">
        <v>202</v>
      </c>
      <c r="D5" s="17" t="s">
        <v>203</v>
      </c>
      <c r="E5" s="17" t="s">
        <v>204</v>
      </c>
      <c r="F5" s="18" t="s">
        <v>205</v>
      </c>
      <c r="I5" s="141">
        <v>39356</v>
      </c>
    </row>
    <row r="6" spans="2:6" ht="13.5">
      <c r="B6" s="19" t="s">
        <v>206</v>
      </c>
      <c r="C6" s="20">
        <f>A116</f>
        <v>18444</v>
      </c>
      <c r="D6" s="20">
        <f>M116</f>
        <v>18191</v>
      </c>
      <c r="E6" s="20">
        <f>C6+D6</f>
        <v>36635</v>
      </c>
      <c r="F6" s="21">
        <f>E6/E6</f>
        <v>1</v>
      </c>
    </row>
    <row r="7" spans="2:6" ht="13.5">
      <c r="B7" s="22" t="s">
        <v>207</v>
      </c>
      <c r="C7" s="142">
        <f>'４月'!D16</f>
        <v>442</v>
      </c>
      <c r="D7" s="142">
        <f>'４月'!D17</f>
        <v>440</v>
      </c>
      <c r="E7" s="142">
        <f>C7+D7</f>
        <v>882</v>
      </c>
      <c r="F7" s="23">
        <f>E7/E6</f>
        <v>0.02407533779172922</v>
      </c>
    </row>
    <row r="8" spans="2:6" ht="13.5">
      <c r="B8" s="22" t="s">
        <v>208</v>
      </c>
      <c r="C8" s="24">
        <f>A51</f>
        <v>2513</v>
      </c>
      <c r="D8" s="24">
        <f>M51</f>
        <v>3221</v>
      </c>
      <c r="E8" s="24">
        <f>C8+D8</f>
        <v>5734</v>
      </c>
      <c r="F8" s="23">
        <f>E8/E6</f>
        <v>0.1565169919475911</v>
      </c>
    </row>
    <row r="9" spans="2:6" ht="14.25" thickBot="1">
      <c r="B9" s="25" t="s">
        <v>209</v>
      </c>
      <c r="C9" s="26">
        <f>A41</f>
        <v>971</v>
      </c>
      <c r="D9" s="26">
        <f>M41</f>
        <v>1587</v>
      </c>
      <c r="E9" s="26">
        <f>C9+D9</f>
        <v>2558</v>
      </c>
      <c r="F9" s="27">
        <f>E9/E6</f>
        <v>0.06982393885628498</v>
      </c>
    </row>
    <row r="10" ht="14.25" thickBot="1"/>
    <row r="11" spans="1:20" ht="13.5">
      <c r="A11" s="147" t="s">
        <v>191</v>
      </c>
      <c r="B11" s="200" t="s">
        <v>210</v>
      </c>
      <c r="C11" s="200"/>
      <c r="D11" s="200"/>
      <c r="E11" s="201"/>
      <c r="F11" s="132" t="s">
        <v>211</v>
      </c>
      <c r="G11" s="133" t="s">
        <v>212</v>
      </c>
      <c r="H11" s="134" t="s">
        <v>213</v>
      </c>
      <c r="I11" s="200" t="s">
        <v>214</v>
      </c>
      <c r="J11" s="200"/>
      <c r="K11" s="200"/>
      <c r="L11" s="202"/>
      <c r="M11" s="34" t="s">
        <v>215</v>
      </c>
      <c r="P11" s="89" t="s">
        <v>131</v>
      </c>
      <c r="Q11" s="7" t="s">
        <v>216</v>
      </c>
      <c r="R11" s="1"/>
      <c r="S11" s="89" t="s">
        <v>132</v>
      </c>
      <c r="T11" s="7" t="s">
        <v>216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/>
      <c r="I12" s="203">
        <f aca="true" t="shared" si="1" ref="I12:I43">IF(H12=0,"",(LOOKUP(H12,女)))</f>
      </c>
      <c r="J12" s="203"/>
      <c r="K12" s="203"/>
      <c r="L12" s="203"/>
      <c r="M12" s="137">
        <f>H12</f>
        <v>0</v>
      </c>
      <c r="P12" s="135">
        <v>0</v>
      </c>
      <c r="Q12" s="5" t="s">
        <v>217</v>
      </c>
      <c r="R12" s="4"/>
      <c r="S12" s="135">
        <v>0</v>
      </c>
      <c r="T12" s="8" t="s">
        <v>217</v>
      </c>
    </row>
    <row r="13" spans="1:20" ht="13.5">
      <c r="A13" s="137">
        <f aca="true" t="shared" si="2" ref="A13:A44"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203">
        <f t="shared" si="1"/>
      </c>
      <c r="J13" s="203"/>
      <c r="K13" s="203"/>
      <c r="L13" s="203"/>
      <c r="M13" s="137">
        <f aca="true" t="shared" si="3" ref="M13:M44">M12+H13</f>
        <v>0</v>
      </c>
      <c r="P13" s="135">
        <v>10</v>
      </c>
      <c r="Q13" s="5" t="s">
        <v>218</v>
      </c>
      <c r="R13" s="4"/>
      <c r="S13" s="135">
        <v>10</v>
      </c>
      <c r="T13" s="8" t="s">
        <v>218</v>
      </c>
    </row>
    <row r="14" spans="1:20" ht="13.5">
      <c r="A14" s="137">
        <f t="shared" si="2"/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/>
      <c r="I14" s="203">
        <f t="shared" si="1"/>
      </c>
      <c r="J14" s="203"/>
      <c r="K14" s="203"/>
      <c r="L14" s="203"/>
      <c r="M14" s="137">
        <f t="shared" si="3"/>
        <v>0</v>
      </c>
      <c r="P14" s="135">
        <v>20</v>
      </c>
      <c r="Q14" s="5" t="s">
        <v>219</v>
      </c>
      <c r="R14" s="4"/>
      <c r="S14" s="135">
        <v>20</v>
      </c>
      <c r="T14" s="8" t="s">
        <v>219</v>
      </c>
    </row>
    <row r="15" spans="1:20" ht="13.5">
      <c r="A15" s="137">
        <f t="shared" si="2"/>
        <v>0</v>
      </c>
      <c r="B15" s="196">
        <f t="shared" si="0"/>
      </c>
      <c r="C15" s="196"/>
      <c r="D15" s="196"/>
      <c r="E15" s="197"/>
      <c r="F15" s="143"/>
      <c r="G15" s="133">
        <v>101</v>
      </c>
      <c r="H15" s="145"/>
      <c r="I15" s="203">
        <f t="shared" si="1"/>
      </c>
      <c r="J15" s="203"/>
      <c r="K15" s="203"/>
      <c r="L15" s="203"/>
      <c r="M15" s="137">
        <f t="shared" si="3"/>
        <v>0</v>
      </c>
      <c r="P15" s="135">
        <v>30</v>
      </c>
      <c r="Q15" s="5" t="s">
        <v>220</v>
      </c>
      <c r="R15" s="4"/>
      <c r="S15" s="135">
        <v>30</v>
      </c>
      <c r="T15" s="8" t="s">
        <v>220</v>
      </c>
    </row>
    <row r="16" spans="1:20" ht="13.5">
      <c r="A16" s="138">
        <f t="shared" si="2"/>
        <v>0</v>
      </c>
      <c r="B16" s="198">
        <f t="shared" si="0"/>
      </c>
      <c r="C16" s="198"/>
      <c r="D16" s="198"/>
      <c r="E16" s="199"/>
      <c r="F16" s="144"/>
      <c r="G16" s="136">
        <v>100</v>
      </c>
      <c r="H16" s="146">
        <v>1</v>
      </c>
      <c r="I16" s="204" t="str">
        <f t="shared" si="1"/>
        <v>*</v>
      </c>
      <c r="J16" s="205"/>
      <c r="K16" s="205"/>
      <c r="L16" s="205"/>
      <c r="M16" s="138">
        <f t="shared" si="3"/>
        <v>1</v>
      </c>
      <c r="P16" s="135">
        <v>40</v>
      </c>
      <c r="Q16" s="5" t="s">
        <v>221</v>
      </c>
      <c r="R16" s="4"/>
      <c r="S16" s="135">
        <v>40</v>
      </c>
      <c r="T16" s="8" t="s">
        <v>222</v>
      </c>
    </row>
    <row r="17" spans="1:20" ht="13.5">
      <c r="A17" s="139">
        <f t="shared" si="2"/>
        <v>1</v>
      </c>
      <c r="B17" s="196" t="str">
        <f t="shared" si="0"/>
        <v>*</v>
      </c>
      <c r="C17" s="196"/>
      <c r="D17" s="196"/>
      <c r="E17" s="197"/>
      <c r="F17" s="143">
        <v>1</v>
      </c>
      <c r="G17" s="133">
        <v>99</v>
      </c>
      <c r="H17" s="145">
        <v>1</v>
      </c>
      <c r="I17" s="206" t="str">
        <f t="shared" si="1"/>
        <v>*</v>
      </c>
      <c r="J17" s="207"/>
      <c r="K17" s="207"/>
      <c r="L17" s="207"/>
      <c r="M17" s="137">
        <f t="shared" si="3"/>
        <v>2</v>
      </c>
      <c r="P17" s="135">
        <v>50</v>
      </c>
      <c r="Q17" s="5" t="s">
        <v>223</v>
      </c>
      <c r="R17" s="4"/>
      <c r="S17" s="135">
        <v>50</v>
      </c>
      <c r="T17" s="8" t="s">
        <v>224</v>
      </c>
    </row>
    <row r="18" spans="1:20" ht="13.5">
      <c r="A18" s="139">
        <f t="shared" si="2"/>
        <v>6</v>
      </c>
      <c r="B18" s="196" t="str">
        <f t="shared" si="0"/>
        <v>*</v>
      </c>
      <c r="C18" s="196"/>
      <c r="D18" s="196"/>
      <c r="E18" s="197"/>
      <c r="F18" s="143">
        <v>5</v>
      </c>
      <c r="G18" s="133">
        <v>98</v>
      </c>
      <c r="H18" s="145">
        <v>5</v>
      </c>
      <c r="I18" s="208" t="str">
        <f t="shared" si="1"/>
        <v>*</v>
      </c>
      <c r="J18" s="203"/>
      <c r="K18" s="203"/>
      <c r="L18" s="203"/>
      <c r="M18" s="137">
        <f t="shared" si="3"/>
        <v>7</v>
      </c>
      <c r="P18" s="135">
        <v>60</v>
      </c>
      <c r="Q18" s="5" t="s">
        <v>225</v>
      </c>
      <c r="R18" s="4"/>
      <c r="S18" s="135">
        <v>60</v>
      </c>
      <c r="T18" s="8" t="s">
        <v>226</v>
      </c>
    </row>
    <row r="19" spans="1:20" ht="13.5">
      <c r="A19" s="139">
        <f t="shared" si="2"/>
        <v>7</v>
      </c>
      <c r="B19" s="196" t="str">
        <f t="shared" si="0"/>
        <v>*</v>
      </c>
      <c r="C19" s="196"/>
      <c r="D19" s="196"/>
      <c r="E19" s="197"/>
      <c r="F19" s="143">
        <v>1</v>
      </c>
      <c r="G19" s="133">
        <v>97</v>
      </c>
      <c r="H19" s="145">
        <v>12</v>
      </c>
      <c r="I19" s="208" t="str">
        <f t="shared" si="1"/>
        <v>**</v>
      </c>
      <c r="J19" s="203"/>
      <c r="K19" s="203"/>
      <c r="L19" s="203"/>
      <c r="M19" s="137">
        <f t="shared" si="3"/>
        <v>19</v>
      </c>
      <c r="P19" s="135">
        <v>70</v>
      </c>
      <c r="Q19" s="5" t="s">
        <v>227</v>
      </c>
      <c r="R19" s="4"/>
      <c r="S19" s="135">
        <v>70</v>
      </c>
      <c r="T19" s="8" t="s">
        <v>228</v>
      </c>
    </row>
    <row r="20" spans="1:20" ht="13.5">
      <c r="A20" s="139">
        <f t="shared" si="2"/>
        <v>8</v>
      </c>
      <c r="B20" s="196" t="str">
        <f t="shared" si="0"/>
        <v>*</v>
      </c>
      <c r="C20" s="196"/>
      <c r="D20" s="196"/>
      <c r="E20" s="197"/>
      <c r="F20" s="143">
        <v>1</v>
      </c>
      <c r="G20" s="133">
        <v>96</v>
      </c>
      <c r="H20" s="145">
        <v>12</v>
      </c>
      <c r="I20" s="208" t="str">
        <f t="shared" si="1"/>
        <v>**</v>
      </c>
      <c r="J20" s="203"/>
      <c r="K20" s="203"/>
      <c r="L20" s="203"/>
      <c r="M20" s="137">
        <f t="shared" si="3"/>
        <v>31</v>
      </c>
      <c r="P20" s="135">
        <v>80</v>
      </c>
      <c r="Q20" s="5" t="s">
        <v>229</v>
      </c>
      <c r="R20" s="4"/>
      <c r="S20" s="135">
        <v>80</v>
      </c>
      <c r="T20" s="8" t="s">
        <v>229</v>
      </c>
    </row>
    <row r="21" spans="1:20" ht="13.5">
      <c r="A21" s="138">
        <f t="shared" si="2"/>
        <v>9</v>
      </c>
      <c r="B21" s="198" t="str">
        <f t="shared" si="0"/>
        <v>*</v>
      </c>
      <c r="C21" s="198"/>
      <c r="D21" s="198"/>
      <c r="E21" s="199"/>
      <c r="F21" s="144">
        <v>1</v>
      </c>
      <c r="G21" s="136">
        <v>95</v>
      </c>
      <c r="H21" s="146">
        <v>20</v>
      </c>
      <c r="I21" s="204" t="str">
        <f t="shared" si="1"/>
        <v>***</v>
      </c>
      <c r="J21" s="205"/>
      <c r="K21" s="205"/>
      <c r="L21" s="205"/>
      <c r="M21" s="138">
        <f t="shared" si="3"/>
        <v>51</v>
      </c>
      <c r="P21" s="135">
        <v>90</v>
      </c>
      <c r="Q21" s="5" t="s">
        <v>230</v>
      </c>
      <c r="R21" s="4"/>
      <c r="S21" s="135">
        <v>90</v>
      </c>
      <c r="T21" s="8" t="s">
        <v>231</v>
      </c>
    </row>
    <row r="22" spans="1:20" ht="13.5">
      <c r="A22" s="139">
        <f t="shared" si="2"/>
        <v>13</v>
      </c>
      <c r="B22" s="196" t="str">
        <f t="shared" si="0"/>
        <v>*</v>
      </c>
      <c r="C22" s="196"/>
      <c r="D22" s="196"/>
      <c r="E22" s="197"/>
      <c r="F22" s="143">
        <v>4</v>
      </c>
      <c r="G22" s="133">
        <v>94</v>
      </c>
      <c r="H22" s="145">
        <v>17</v>
      </c>
      <c r="I22" s="206" t="str">
        <f t="shared" si="1"/>
        <v>**</v>
      </c>
      <c r="J22" s="207"/>
      <c r="K22" s="207"/>
      <c r="L22" s="207"/>
      <c r="M22" s="140">
        <f t="shared" si="3"/>
        <v>68</v>
      </c>
      <c r="P22" s="135">
        <v>100</v>
      </c>
      <c r="Q22" s="5" t="s">
        <v>232</v>
      </c>
      <c r="R22" s="4"/>
      <c r="S22" s="135">
        <v>100</v>
      </c>
      <c r="T22" s="8" t="s">
        <v>233</v>
      </c>
    </row>
    <row r="23" spans="1:20" ht="13.5">
      <c r="A23" s="139">
        <f t="shared" si="2"/>
        <v>18</v>
      </c>
      <c r="B23" s="196" t="str">
        <f t="shared" si="0"/>
        <v>*</v>
      </c>
      <c r="C23" s="196"/>
      <c r="D23" s="196"/>
      <c r="E23" s="197"/>
      <c r="F23" s="143">
        <v>5</v>
      </c>
      <c r="G23" s="133">
        <v>93</v>
      </c>
      <c r="H23" s="145">
        <v>27</v>
      </c>
      <c r="I23" s="208" t="str">
        <f t="shared" si="1"/>
        <v>***</v>
      </c>
      <c r="J23" s="203"/>
      <c r="K23" s="203"/>
      <c r="L23" s="203"/>
      <c r="M23" s="137">
        <f t="shared" si="3"/>
        <v>95</v>
      </c>
      <c r="P23" s="135">
        <v>110</v>
      </c>
      <c r="Q23" s="5" t="s">
        <v>234</v>
      </c>
      <c r="R23" s="4"/>
      <c r="S23" s="135">
        <v>110</v>
      </c>
      <c r="T23" s="8" t="s">
        <v>235</v>
      </c>
    </row>
    <row r="24" spans="1:20" ht="13.5">
      <c r="A24" s="139">
        <f t="shared" si="2"/>
        <v>28</v>
      </c>
      <c r="B24" s="196" t="str">
        <f t="shared" si="0"/>
        <v>**</v>
      </c>
      <c r="C24" s="196"/>
      <c r="D24" s="196"/>
      <c r="E24" s="197"/>
      <c r="F24" s="143">
        <v>10</v>
      </c>
      <c r="G24" s="133">
        <v>92</v>
      </c>
      <c r="H24" s="145">
        <v>29</v>
      </c>
      <c r="I24" s="208" t="str">
        <f t="shared" si="1"/>
        <v>***</v>
      </c>
      <c r="J24" s="203"/>
      <c r="K24" s="203"/>
      <c r="L24" s="203"/>
      <c r="M24" s="137">
        <f t="shared" si="3"/>
        <v>124</v>
      </c>
      <c r="P24" s="135">
        <v>120</v>
      </c>
      <c r="Q24" s="5" t="s">
        <v>236</v>
      </c>
      <c r="R24" s="4"/>
      <c r="S24" s="135">
        <v>120</v>
      </c>
      <c r="T24" s="8" t="s">
        <v>237</v>
      </c>
    </row>
    <row r="25" spans="1:20" ht="13.5">
      <c r="A25" s="139">
        <f t="shared" si="2"/>
        <v>43</v>
      </c>
      <c r="B25" s="196" t="str">
        <f t="shared" si="0"/>
        <v>**</v>
      </c>
      <c r="C25" s="196"/>
      <c r="D25" s="196"/>
      <c r="E25" s="197"/>
      <c r="F25" s="143">
        <v>15</v>
      </c>
      <c r="G25" s="133">
        <v>91</v>
      </c>
      <c r="H25" s="145">
        <v>39</v>
      </c>
      <c r="I25" s="208" t="str">
        <f t="shared" si="1"/>
        <v>****</v>
      </c>
      <c r="J25" s="203"/>
      <c r="K25" s="203"/>
      <c r="L25" s="203"/>
      <c r="M25" s="137">
        <f t="shared" si="3"/>
        <v>163</v>
      </c>
      <c r="P25" s="135">
        <v>130</v>
      </c>
      <c r="Q25" s="5" t="s">
        <v>238</v>
      </c>
      <c r="R25" s="4"/>
      <c r="S25" s="135">
        <v>130</v>
      </c>
      <c r="T25" s="8" t="s">
        <v>238</v>
      </c>
    </row>
    <row r="26" spans="1:20" ht="13.5">
      <c r="A26" s="138">
        <f t="shared" si="2"/>
        <v>58</v>
      </c>
      <c r="B26" s="198" t="str">
        <f t="shared" si="0"/>
        <v>**</v>
      </c>
      <c r="C26" s="198"/>
      <c r="D26" s="198"/>
      <c r="E26" s="199"/>
      <c r="F26" s="144">
        <v>15</v>
      </c>
      <c r="G26" s="136">
        <v>90</v>
      </c>
      <c r="H26" s="146">
        <v>29</v>
      </c>
      <c r="I26" s="204" t="str">
        <f t="shared" si="1"/>
        <v>***</v>
      </c>
      <c r="J26" s="205"/>
      <c r="K26" s="205"/>
      <c r="L26" s="205"/>
      <c r="M26" s="138">
        <f t="shared" si="3"/>
        <v>192</v>
      </c>
      <c r="P26" s="135">
        <v>140</v>
      </c>
      <c r="Q26" s="5" t="s">
        <v>239</v>
      </c>
      <c r="R26" s="4"/>
      <c r="S26" s="135">
        <v>140</v>
      </c>
      <c r="T26" s="8" t="s">
        <v>240</v>
      </c>
    </row>
    <row r="27" spans="1:20" ht="13.5">
      <c r="A27" s="139">
        <f t="shared" si="2"/>
        <v>78</v>
      </c>
      <c r="B27" s="196" t="str">
        <f t="shared" si="0"/>
        <v>***</v>
      </c>
      <c r="C27" s="196"/>
      <c r="D27" s="196"/>
      <c r="E27" s="197"/>
      <c r="F27" s="143">
        <v>20</v>
      </c>
      <c r="G27" s="133">
        <v>89</v>
      </c>
      <c r="H27" s="145">
        <v>38</v>
      </c>
      <c r="I27" s="206" t="str">
        <f t="shared" si="1"/>
        <v>****</v>
      </c>
      <c r="J27" s="207"/>
      <c r="K27" s="207"/>
      <c r="L27" s="207"/>
      <c r="M27" s="140">
        <f t="shared" si="3"/>
        <v>230</v>
      </c>
      <c r="P27" s="135">
        <v>150</v>
      </c>
      <c r="Q27" s="5" t="s">
        <v>241</v>
      </c>
      <c r="R27" s="4"/>
      <c r="S27" s="135">
        <v>150</v>
      </c>
      <c r="T27" s="8" t="s">
        <v>242</v>
      </c>
    </row>
    <row r="28" spans="1:20" ht="13.5">
      <c r="A28" s="139">
        <f t="shared" si="2"/>
        <v>96</v>
      </c>
      <c r="B28" s="196" t="str">
        <f t="shared" si="0"/>
        <v>**</v>
      </c>
      <c r="C28" s="196"/>
      <c r="D28" s="196"/>
      <c r="E28" s="197"/>
      <c r="F28" s="143">
        <v>18</v>
      </c>
      <c r="G28" s="133">
        <v>88</v>
      </c>
      <c r="H28" s="145">
        <v>56</v>
      </c>
      <c r="I28" s="208" t="str">
        <f t="shared" si="1"/>
        <v>****※*</v>
      </c>
      <c r="J28" s="203"/>
      <c r="K28" s="203"/>
      <c r="L28" s="203"/>
      <c r="M28" s="137">
        <f t="shared" si="3"/>
        <v>286</v>
      </c>
      <c r="P28" s="135">
        <v>160</v>
      </c>
      <c r="Q28" s="5" t="s">
        <v>243</v>
      </c>
      <c r="R28" s="4"/>
      <c r="S28" s="135">
        <v>160</v>
      </c>
      <c r="T28" s="8" t="s">
        <v>244</v>
      </c>
    </row>
    <row r="29" spans="1:20" ht="13.5">
      <c r="A29" s="139">
        <f t="shared" si="2"/>
        <v>111</v>
      </c>
      <c r="B29" s="196" t="str">
        <f t="shared" si="0"/>
        <v>**</v>
      </c>
      <c r="C29" s="196"/>
      <c r="D29" s="196"/>
      <c r="E29" s="197"/>
      <c r="F29" s="143">
        <v>15</v>
      </c>
      <c r="G29" s="133">
        <v>87</v>
      </c>
      <c r="H29" s="145">
        <v>77</v>
      </c>
      <c r="I29" s="208" t="str">
        <f t="shared" si="1"/>
        <v>****※***</v>
      </c>
      <c r="J29" s="203"/>
      <c r="K29" s="203"/>
      <c r="L29" s="203"/>
      <c r="M29" s="137">
        <f t="shared" si="3"/>
        <v>363</v>
      </c>
      <c r="P29" s="135">
        <v>170</v>
      </c>
      <c r="Q29" s="5" t="s">
        <v>245</v>
      </c>
      <c r="R29" s="4"/>
      <c r="S29" s="135">
        <v>170</v>
      </c>
      <c r="T29" s="8" t="s">
        <v>246</v>
      </c>
    </row>
    <row r="30" spans="1:20" ht="13.5">
      <c r="A30" s="139">
        <f t="shared" si="2"/>
        <v>146</v>
      </c>
      <c r="B30" s="196" t="str">
        <f t="shared" si="0"/>
        <v>****</v>
      </c>
      <c r="C30" s="196"/>
      <c r="D30" s="196"/>
      <c r="E30" s="197"/>
      <c r="F30" s="143">
        <v>35</v>
      </c>
      <c r="G30" s="133">
        <v>86</v>
      </c>
      <c r="H30" s="145">
        <v>71</v>
      </c>
      <c r="I30" s="208" t="str">
        <f t="shared" si="1"/>
        <v>****※***</v>
      </c>
      <c r="J30" s="203"/>
      <c r="K30" s="203"/>
      <c r="L30" s="203"/>
      <c r="M30" s="137">
        <f t="shared" si="3"/>
        <v>434</v>
      </c>
      <c r="P30" s="135">
        <v>180</v>
      </c>
      <c r="Q30" s="5" t="s">
        <v>247</v>
      </c>
      <c r="R30" s="4"/>
      <c r="S30" s="135">
        <v>180</v>
      </c>
      <c r="T30" s="8" t="s">
        <v>247</v>
      </c>
    </row>
    <row r="31" spans="1:20" ht="13.5">
      <c r="A31" s="138">
        <f t="shared" si="2"/>
        <v>179</v>
      </c>
      <c r="B31" s="198" t="str">
        <f t="shared" si="0"/>
        <v>****</v>
      </c>
      <c r="C31" s="198"/>
      <c r="D31" s="198"/>
      <c r="E31" s="199"/>
      <c r="F31" s="144">
        <v>33</v>
      </c>
      <c r="G31" s="136">
        <v>85</v>
      </c>
      <c r="H31" s="146">
        <v>76</v>
      </c>
      <c r="I31" s="204" t="str">
        <f t="shared" si="1"/>
        <v>****※***</v>
      </c>
      <c r="J31" s="205"/>
      <c r="K31" s="205"/>
      <c r="L31" s="205"/>
      <c r="M31" s="138">
        <f t="shared" si="3"/>
        <v>510</v>
      </c>
      <c r="P31" s="135">
        <v>190</v>
      </c>
      <c r="Q31" s="5" t="s">
        <v>248</v>
      </c>
      <c r="R31" s="4"/>
      <c r="S31" s="135">
        <v>190</v>
      </c>
      <c r="T31" s="8" t="s">
        <v>249</v>
      </c>
    </row>
    <row r="32" spans="1:20" ht="13.5">
      <c r="A32" s="139">
        <f t="shared" si="2"/>
        <v>219</v>
      </c>
      <c r="B32" s="196" t="str">
        <f t="shared" si="0"/>
        <v>※****</v>
      </c>
      <c r="C32" s="196"/>
      <c r="D32" s="196"/>
      <c r="E32" s="197"/>
      <c r="F32" s="143">
        <v>40</v>
      </c>
      <c r="G32" s="133">
        <v>84</v>
      </c>
      <c r="H32" s="145">
        <v>74</v>
      </c>
      <c r="I32" s="206" t="str">
        <f t="shared" si="1"/>
        <v>****※***</v>
      </c>
      <c r="J32" s="207"/>
      <c r="K32" s="207"/>
      <c r="L32" s="207"/>
      <c r="M32" s="140">
        <f t="shared" si="3"/>
        <v>584</v>
      </c>
      <c r="P32" s="135">
        <v>200</v>
      </c>
      <c r="Q32" s="5" t="s">
        <v>250</v>
      </c>
      <c r="R32" s="4"/>
      <c r="S32" s="135">
        <v>200</v>
      </c>
      <c r="T32" s="8" t="s">
        <v>251</v>
      </c>
    </row>
    <row r="33" spans="1:20" ht="13.5">
      <c r="A33" s="139">
        <f t="shared" si="2"/>
        <v>260</v>
      </c>
      <c r="B33" s="196" t="str">
        <f t="shared" si="0"/>
        <v>※****</v>
      </c>
      <c r="C33" s="196"/>
      <c r="D33" s="196"/>
      <c r="E33" s="197"/>
      <c r="F33" s="143">
        <v>41</v>
      </c>
      <c r="G33" s="133">
        <v>83</v>
      </c>
      <c r="H33" s="145">
        <v>81</v>
      </c>
      <c r="I33" s="208" t="str">
        <f t="shared" si="1"/>
        <v>****※****</v>
      </c>
      <c r="J33" s="203"/>
      <c r="K33" s="203"/>
      <c r="L33" s="203"/>
      <c r="M33" s="137">
        <f t="shared" si="3"/>
        <v>665</v>
      </c>
      <c r="P33" s="135">
        <v>210</v>
      </c>
      <c r="Q33" s="5" t="s">
        <v>252</v>
      </c>
      <c r="R33" s="4"/>
      <c r="S33" s="135">
        <v>210</v>
      </c>
      <c r="T33" s="8" t="s">
        <v>253</v>
      </c>
    </row>
    <row r="34" spans="1:20" ht="13.5">
      <c r="A34" s="139">
        <f t="shared" si="2"/>
        <v>317</v>
      </c>
      <c r="B34" s="196" t="str">
        <f t="shared" si="0"/>
        <v>*※****</v>
      </c>
      <c r="C34" s="196"/>
      <c r="D34" s="196"/>
      <c r="E34" s="197"/>
      <c r="F34" s="143">
        <v>57</v>
      </c>
      <c r="G34" s="133">
        <v>82</v>
      </c>
      <c r="H34" s="145">
        <v>75</v>
      </c>
      <c r="I34" s="208" t="str">
        <f t="shared" si="1"/>
        <v>****※***</v>
      </c>
      <c r="J34" s="203"/>
      <c r="K34" s="203"/>
      <c r="L34" s="203"/>
      <c r="M34" s="137">
        <f t="shared" si="3"/>
        <v>740</v>
      </c>
      <c r="P34" s="135">
        <v>220</v>
      </c>
      <c r="Q34" s="5" t="s">
        <v>254</v>
      </c>
      <c r="R34" s="4"/>
      <c r="S34" s="135">
        <v>220</v>
      </c>
      <c r="T34" s="8" t="s">
        <v>255</v>
      </c>
    </row>
    <row r="35" spans="1:20" ht="13.5">
      <c r="A35" s="139">
        <f t="shared" si="2"/>
        <v>395</v>
      </c>
      <c r="B35" s="196" t="str">
        <f t="shared" si="0"/>
        <v>***※****</v>
      </c>
      <c r="C35" s="196"/>
      <c r="D35" s="196"/>
      <c r="E35" s="197"/>
      <c r="F35" s="143">
        <v>78</v>
      </c>
      <c r="G35" s="133">
        <v>81</v>
      </c>
      <c r="H35" s="145">
        <v>122</v>
      </c>
      <c r="I35" s="208" t="str">
        <f t="shared" si="1"/>
        <v>****※****※***</v>
      </c>
      <c r="J35" s="203"/>
      <c r="K35" s="203"/>
      <c r="L35" s="203"/>
      <c r="M35" s="137">
        <f t="shared" si="3"/>
        <v>862</v>
      </c>
      <c r="P35" s="135">
        <v>230</v>
      </c>
      <c r="Q35" s="5" t="s">
        <v>256</v>
      </c>
      <c r="R35" s="4"/>
      <c r="S35" s="135">
        <v>230</v>
      </c>
      <c r="T35" s="8" t="s">
        <v>256</v>
      </c>
    </row>
    <row r="36" spans="1:20" ht="13.5">
      <c r="A36" s="138">
        <f t="shared" si="2"/>
        <v>470</v>
      </c>
      <c r="B36" s="198" t="str">
        <f t="shared" si="0"/>
        <v>***※****</v>
      </c>
      <c r="C36" s="198"/>
      <c r="D36" s="198"/>
      <c r="E36" s="199"/>
      <c r="F36" s="144">
        <v>75</v>
      </c>
      <c r="G36" s="136">
        <v>80</v>
      </c>
      <c r="H36" s="146">
        <v>111</v>
      </c>
      <c r="I36" s="204" t="str">
        <f t="shared" si="1"/>
        <v>****※****※**</v>
      </c>
      <c r="J36" s="205"/>
      <c r="K36" s="205"/>
      <c r="L36" s="205"/>
      <c r="M36" s="138">
        <f t="shared" si="3"/>
        <v>973</v>
      </c>
      <c r="P36" s="135">
        <v>240</v>
      </c>
      <c r="Q36" s="5" t="s">
        <v>257</v>
      </c>
      <c r="R36" s="4"/>
      <c r="S36" s="135">
        <v>240</v>
      </c>
      <c r="T36" s="8" t="s">
        <v>258</v>
      </c>
    </row>
    <row r="37" spans="1:20" ht="13.5">
      <c r="A37" s="139">
        <f t="shared" si="2"/>
        <v>565</v>
      </c>
      <c r="B37" s="196" t="str">
        <f t="shared" si="0"/>
        <v>※****※****</v>
      </c>
      <c r="C37" s="196"/>
      <c r="D37" s="196"/>
      <c r="E37" s="197"/>
      <c r="F37" s="143">
        <v>95</v>
      </c>
      <c r="G37" s="133">
        <v>79</v>
      </c>
      <c r="H37" s="145">
        <v>109</v>
      </c>
      <c r="I37" s="206" t="str">
        <f t="shared" si="1"/>
        <v>****※****※*</v>
      </c>
      <c r="J37" s="207"/>
      <c r="K37" s="207"/>
      <c r="L37" s="207"/>
      <c r="M37" s="140">
        <f t="shared" si="3"/>
        <v>1082</v>
      </c>
      <c r="P37" s="135">
        <v>250</v>
      </c>
      <c r="Q37" s="5" t="s">
        <v>259</v>
      </c>
      <c r="R37" s="4"/>
      <c r="S37" s="135">
        <v>250</v>
      </c>
      <c r="T37" s="8" t="s">
        <v>260</v>
      </c>
    </row>
    <row r="38" spans="1:20" ht="13.5">
      <c r="A38" s="139">
        <f t="shared" si="2"/>
        <v>661</v>
      </c>
      <c r="B38" s="196" t="str">
        <f t="shared" si="0"/>
        <v>※****※****</v>
      </c>
      <c r="C38" s="196"/>
      <c r="D38" s="196"/>
      <c r="E38" s="197"/>
      <c r="F38" s="143">
        <v>96</v>
      </c>
      <c r="G38" s="133">
        <v>78</v>
      </c>
      <c r="H38" s="145">
        <v>133</v>
      </c>
      <c r="I38" s="208" t="str">
        <f t="shared" si="1"/>
        <v>****※****※****</v>
      </c>
      <c r="J38" s="203"/>
      <c r="K38" s="203"/>
      <c r="L38" s="203"/>
      <c r="M38" s="137">
        <f t="shared" si="3"/>
        <v>1215</v>
      </c>
      <c r="P38" s="135">
        <v>260</v>
      </c>
      <c r="Q38" s="5" t="s">
        <v>261</v>
      </c>
      <c r="R38" s="4"/>
      <c r="S38" s="135">
        <v>260</v>
      </c>
      <c r="T38" s="8" t="s">
        <v>262</v>
      </c>
    </row>
    <row r="39" spans="1:20" ht="13.5">
      <c r="A39" s="139">
        <f t="shared" si="2"/>
        <v>772</v>
      </c>
      <c r="B39" s="196" t="str">
        <f t="shared" si="0"/>
        <v>**※****※****</v>
      </c>
      <c r="C39" s="196"/>
      <c r="D39" s="196"/>
      <c r="E39" s="197"/>
      <c r="F39" s="143">
        <v>111</v>
      </c>
      <c r="G39" s="133">
        <v>77</v>
      </c>
      <c r="H39" s="145">
        <v>115</v>
      </c>
      <c r="I39" s="208" t="str">
        <f t="shared" si="1"/>
        <v>****※****※**</v>
      </c>
      <c r="J39" s="203"/>
      <c r="K39" s="203"/>
      <c r="L39" s="203"/>
      <c r="M39" s="137">
        <f t="shared" si="3"/>
        <v>1330</v>
      </c>
      <c r="P39" s="135">
        <v>270</v>
      </c>
      <c r="Q39" s="5" t="s">
        <v>263</v>
      </c>
      <c r="R39" s="4"/>
      <c r="S39" s="135">
        <v>270</v>
      </c>
      <c r="T39" s="8" t="s">
        <v>264</v>
      </c>
    </row>
    <row r="40" spans="1:20" ht="13.5">
      <c r="A40" s="139">
        <f t="shared" si="2"/>
        <v>860</v>
      </c>
      <c r="B40" s="196" t="str">
        <f t="shared" si="0"/>
        <v>****※****</v>
      </c>
      <c r="C40" s="196"/>
      <c r="D40" s="196"/>
      <c r="E40" s="197"/>
      <c r="F40" s="143">
        <v>88</v>
      </c>
      <c r="G40" s="133">
        <v>76</v>
      </c>
      <c r="H40" s="145">
        <v>123</v>
      </c>
      <c r="I40" s="208" t="str">
        <f t="shared" si="1"/>
        <v>****※****※***</v>
      </c>
      <c r="J40" s="203"/>
      <c r="K40" s="203"/>
      <c r="L40" s="203"/>
      <c r="M40" s="137">
        <f t="shared" si="3"/>
        <v>1453</v>
      </c>
      <c r="P40" s="135">
        <v>280</v>
      </c>
      <c r="Q40" s="5" t="s">
        <v>265</v>
      </c>
      <c r="R40" s="4"/>
      <c r="S40" s="135">
        <v>280</v>
      </c>
      <c r="T40" s="8" t="s">
        <v>265</v>
      </c>
    </row>
    <row r="41" spans="1:20" ht="13.5">
      <c r="A41" s="138">
        <f t="shared" si="2"/>
        <v>971</v>
      </c>
      <c r="B41" s="198" t="str">
        <f t="shared" si="0"/>
        <v>**※****※****</v>
      </c>
      <c r="C41" s="198"/>
      <c r="D41" s="198"/>
      <c r="E41" s="199"/>
      <c r="F41" s="144">
        <v>111</v>
      </c>
      <c r="G41" s="136">
        <v>75</v>
      </c>
      <c r="H41" s="146">
        <v>134</v>
      </c>
      <c r="I41" s="204" t="str">
        <f t="shared" si="1"/>
        <v>****※****※****</v>
      </c>
      <c r="J41" s="205"/>
      <c r="K41" s="205"/>
      <c r="L41" s="205"/>
      <c r="M41" s="138">
        <f t="shared" si="3"/>
        <v>1587</v>
      </c>
      <c r="P41" s="135">
        <v>290</v>
      </c>
      <c r="Q41" s="5" t="s">
        <v>266</v>
      </c>
      <c r="R41" s="4"/>
      <c r="S41" s="135">
        <v>290</v>
      </c>
      <c r="T41" s="8" t="s">
        <v>267</v>
      </c>
    </row>
    <row r="42" spans="1:20" ht="13.5">
      <c r="A42" s="139">
        <f t="shared" si="2"/>
        <v>1085</v>
      </c>
      <c r="B42" s="196" t="str">
        <f t="shared" si="0"/>
        <v>**※****※****</v>
      </c>
      <c r="C42" s="196"/>
      <c r="D42" s="196"/>
      <c r="E42" s="197"/>
      <c r="F42" s="143">
        <v>114</v>
      </c>
      <c r="G42" s="133">
        <v>74</v>
      </c>
      <c r="H42" s="145">
        <v>141</v>
      </c>
      <c r="I42" s="206" t="str">
        <f t="shared" si="1"/>
        <v>****※****※****※</v>
      </c>
      <c r="J42" s="207"/>
      <c r="K42" s="207"/>
      <c r="L42" s="207"/>
      <c r="M42" s="140">
        <f t="shared" si="3"/>
        <v>1728</v>
      </c>
      <c r="P42" s="135">
        <v>300</v>
      </c>
      <c r="Q42" s="5" t="s">
        <v>268</v>
      </c>
      <c r="R42" s="4"/>
      <c r="S42" s="135">
        <v>300</v>
      </c>
      <c r="T42" s="8" t="s">
        <v>269</v>
      </c>
    </row>
    <row r="43" spans="1:20" ht="13.5">
      <c r="A43" s="139">
        <f t="shared" si="2"/>
        <v>1185</v>
      </c>
      <c r="B43" s="196" t="str">
        <f t="shared" si="0"/>
        <v>*※****※****</v>
      </c>
      <c r="C43" s="196"/>
      <c r="D43" s="196"/>
      <c r="E43" s="197"/>
      <c r="F43" s="143">
        <v>100</v>
      </c>
      <c r="G43" s="133">
        <v>73</v>
      </c>
      <c r="H43" s="145">
        <v>155</v>
      </c>
      <c r="I43" s="208" t="str">
        <f t="shared" si="1"/>
        <v>****※****※****※*</v>
      </c>
      <c r="J43" s="203"/>
      <c r="K43" s="203"/>
      <c r="L43" s="203"/>
      <c r="M43" s="137">
        <f t="shared" si="3"/>
        <v>1883</v>
      </c>
      <c r="P43" s="135">
        <v>310</v>
      </c>
      <c r="Q43" s="5" t="s">
        <v>270</v>
      </c>
      <c r="R43" s="4"/>
      <c r="S43" s="135">
        <v>310</v>
      </c>
      <c r="T43" s="8" t="s">
        <v>271</v>
      </c>
    </row>
    <row r="44" spans="1:20" ht="13.5">
      <c r="A44" s="139">
        <f t="shared" si="2"/>
        <v>1312</v>
      </c>
      <c r="B44" s="196" t="str">
        <f aca="true" t="shared" si="4" ref="B44:B75">IF(F44=0,"",(LOOKUP(F44,男)))</f>
        <v>***※****※****</v>
      </c>
      <c r="C44" s="196"/>
      <c r="D44" s="196"/>
      <c r="E44" s="197"/>
      <c r="F44" s="143">
        <v>127</v>
      </c>
      <c r="G44" s="133">
        <v>72</v>
      </c>
      <c r="H44" s="145">
        <v>141</v>
      </c>
      <c r="I44" s="208" t="str">
        <f aca="true" t="shared" si="5" ref="I44:I75">IF(H44=0,"",(LOOKUP(H44,女)))</f>
        <v>****※****※****※</v>
      </c>
      <c r="J44" s="203"/>
      <c r="K44" s="203"/>
      <c r="L44" s="203"/>
      <c r="M44" s="137">
        <f t="shared" si="3"/>
        <v>2024</v>
      </c>
      <c r="P44" s="135">
        <v>320</v>
      </c>
      <c r="Q44" s="5" t="s">
        <v>272</v>
      </c>
      <c r="R44" s="4"/>
      <c r="S44" s="135">
        <v>320</v>
      </c>
      <c r="T44" s="8" t="s">
        <v>273</v>
      </c>
    </row>
    <row r="45" spans="1:20" ht="13.5">
      <c r="A45" s="139">
        <f aca="true" t="shared" si="6" ref="A45:A76">A44+F45</f>
        <v>1472</v>
      </c>
      <c r="B45" s="196" t="str">
        <f t="shared" si="4"/>
        <v>**※****※****※****</v>
      </c>
      <c r="C45" s="196"/>
      <c r="D45" s="196"/>
      <c r="E45" s="197"/>
      <c r="F45" s="143">
        <v>160</v>
      </c>
      <c r="G45" s="133">
        <v>71</v>
      </c>
      <c r="H45" s="145">
        <v>166</v>
      </c>
      <c r="I45" s="208" t="str">
        <f t="shared" si="5"/>
        <v>****※****※****※**</v>
      </c>
      <c r="J45" s="203"/>
      <c r="K45" s="203"/>
      <c r="L45" s="203"/>
      <c r="M45" s="137">
        <f aca="true" t="shared" si="7" ref="M45:M76">M44+H45</f>
        <v>2190</v>
      </c>
      <c r="P45" s="135">
        <v>330</v>
      </c>
      <c r="Q45" s="5" t="s">
        <v>274</v>
      </c>
      <c r="R45" s="4"/>
      <c r="S45" s="135">
        <v>330</v>
      </c>
      <c r="T45" s="8" t="s">
        <v>274</v>
      </c>
    </row>
    <row r="46" spans="1:20" ht="13.5">
      <c r="A46" s="138">
        <f t="shared" si="6"/>
        <v>1610</v>
      </c>
      <c r="B46" s="198" t="str">
        <f t="shared" si="4"/>
        <v>****※****※****</v>
      </c>
      <c r="C46" s="198"/>
      <c r="D46" s="198"/>
      <c r="E46" s="199"/>
      <c r="F46" s="144">
        <v>138</v>
      </c>
      <c r="G46" s="136">
        <v>70</v>
      </c>
      <c r="H46" s="146">
        <v>150</v>
      </c>
      <c r="I46" s="204" t="str">
        <f t="shared" si="5"/>
        <v>****※****※****※*</v>
      </c>
      <c r="J46" s="205"/>
      <c r="K46" s="205"/>
      <c r="L46" s="205"/>
      <c r="M46" s="138">
        <f t="shared" si="7"/>
        <v>2340</v>
      </c>
      <c r="P46" s="135">
        <v>340</v>
      </c>
      <c r="Q46" s="5" t="s">
        <v>275</v>
      </c>
      <c r="R46" s="4"/>
      <c r="S46" s="135">
        <v>340</v>
      </c>
      <c r="T46" s="8" t="s">
        <v>276</v>
      </c>
    </row>
    <row r="47" spans="1:20" ht="13.5">
      <c r="A47" s="139">
        <f t="shared" si="6"/>
        <v>1727</v>
      </c>
      <c r="B47" s="196" t="str">
        <f t="shared" si="4"/>
        <v>**※****※****</v>
      </c>
      <c r="C47" s="196"/>
      <c r="D47" s="196"/>
      <c r="E47" s="197"/>
      <c r="F47" s="143">
        <v>117</v>
      </c>
      <c r="G47" s="133">
        <v>69</v>
      </c>
      <c r="H47" s="145">
        <v>155</v>
      </c>
      <c r="I47" s="206" t="str">
        <f t="shared" si="5"/>
        <v>****※****※****※*</v>
      </c>
      <c r="J47" s="207"/>
      <c r="K47" s="207"/>
      <c r="L47" s="207"/>
      <c r="M47" s="140">
        <f t="shared" si="7"/>
        <v>2495</v>
      </c>
      <c r="P47" s="135">
        <v>350</v>
      </c>
      <c r="Q47" s="5" t="s">
        <v>277</v>
      </c>
      <c r="R47" s="4"/>
      <c r="S47" s="135">
        <v>350</v>
      </c>
      <c r="T47" s="8" t="s">
        <v>278</v>
      </c>
    </row>
    <row r="48" spans="1:20" ht="13.5">
      <c r="A48" s="139">
        <f t="shared" si="6"/>
        <v>1886</v>
      </c>
      <c r="B48" s="196" t="str">
        <f t="shared" si="4"/>
        <v>*※****※****※****</v>
      </c>
      <c r="C48" s="196"/>
      <c r="D48" s="196"/>
      <c r="E48" s="197"/>
      <c r="F48" s="143">
        <v>159</v>
      </c>
      <c r="G48" s="133">
        <v>68</v>
      </c>
      <c r="H48" s="145">
        <v>168</v>
      </c>
      <c r="I48" s="208" t="str">
        <f t="shared" si="5"/>
        <v>****※****※****※**</v>
      </c>
      <c r="J48" s="203"/>
      <c r="K48" s="203"/>
      <c r="L48" s="203"/>
      <c r="M48" s="137">
        <f t="shared" si="7"/>
        <v>2663</v>
      </c>
      <c r="P48" s="135">
        <v>360</v>
      </c>
      <c r="Q48" s="5" t="s">
        <v>279</v>
      </c>
      <c r="R48" s="4"/>
      <c r="S48" s="135">
        <v>360</v>
      </c>
      <c r="T48" s="8" t="s">
        <v>280</v>
      </c>
    </row>
    <row r="49" spans="1:20" ht="13.5">
      <c r="A49" s="139">
        <f t="shared" si="6"/>
        <v>2093</v>
      </c>
      <c r="B49" s="196" t="str">
        <f t="shared" si="4"/>
        <v>*※****※****※****※****</v>
      </c>
      <c r="C49" s="196"/>
      <c r="D49" s="196"/>
      <c r="E49" s="197"/>
      <c r="F49" s="143">
        <v>207</v>
      </c>
      <c r="G49" s="133">
        <v>67</v>
      </c>
      <c r="H49" s="145">
        <v>163</v>
      </c>
      <c r="I49" s="208" t="str">
        <f t="shared" si="5"/>
        <v>****※****※****※**</v>
      </c>
      <c r="J49" s="203"/>
      <c r="K49" s="203"/>
      <c r="L49" s="203"/>
      <c r="M49" s="137">
        <f t="shared" si="7"/>
        <v>2826</v>
      </c>
      <c r="P49" s="135">
        <v>370</v>
      </c>
      <c r="Q49" s="5" t="s">
        <v>281</v>
      </c>
      <c r="R49" s="4"/>
      <c r="S49" s="135">
        <v>370</v>
      </c>
      <c r="T49" s="8" t="s">
        <v>282</v>
      </c>
    </row>
    <row r="50" spans="1:20" ht="13.5">
      <c r="A50" s="139">
        <f t="shared" si="6"/>
        <v>2283</v>
      </c>
      <c r="B50" s="196" t="str">
        <f t="shared" si="4"/>
        <v>※****※****※****※****</v>
      </c>
      <c r="C50" s="196"/>
      <c r="D50" s="196"/>
      <c r="E50" s="197"/>
      <c r="F50" s="143">
        <v>190</v>
      </c>
      <c r="G50" s="133">
        <v>66</v>
      </c>
      <c r="H50" s="145">
        <v>187</v>
      </c>
      <c r="I50" s="208" t="str">
        <f t="shared" si="5"/>
        <v>****※****※****※****</v>
      </c>
      <c r="J50" s="203"/>
      <c r="K50" s="203"/>
      <c r="L50" s="203"/>
      <c r="M50" s="137">
        <f t="shared" si="7"/>
        <v>3013</v>
      </c>
      <c r="P50" s="135">
        <v>380</v>
      </c>
      <c r="Q50" s="5" t="s">
        <v>283</v>
      </c>
      <c r="R50" s="4"/>
      <c r="S50" s="135">
        <v>380</v>
      </c>
      <c r="T50" s="8" t="s">
        <v>283</v>
      </c>
    </row>
    <row r="51" spans="1:20" ht="14.25" thickBot="1">
      <c r="A51" s="138">
        <f t="shared" si="6"/>
        <v>2513</v>
      </c>
      <c r="B51" s="198" t="str">
        <f t="shared" si="4"/>
        <v>****※****※****※****※****</v>
      </c>
      <c r="C51" s="198"/>
      <c r="D51" s="198"/>
      <c r="E51" s="199"/>
      <c r="F51" s="144">
        <v>230</v>
      </c>
      <c r="G51" s="136">
        <v>65</v>
      </c>
      <c r="H51" s="146">
        <v>208</v>
      </c>
      <c r="I51" s="204" t="str">
        <f t="shared" si="5"/>
        <v>****※****※****※****※*</v>
      </c>
      <c r="J51" s="205"/>
      <c r="K51" s="205"/>
      <c r="L51" s="205"/>
      <c r="M51" s="138">
        <f t="shared" si="7"/>
        <v>3221</v>
      </c>
      <c r="P51" s="54">
        <v>390</v>
      </c>
      <c r="Q51" s="6" t="s">
        <v>284</v>
      </c>
      <c r="R51" s="4"/>
      <c r="S51" s="54">
        <v>390</v>
      </c>
      <c r="T51" s="9" t="s">
        <v>285</v>
      </c>
    </row>
    <row r="52" spans="1:20" ht="13.5">
      <c r="A52" s="139">
        <f t="shared" si="6"/>
        <v>2719</v>
      </c>
      <c r="B52" s="196" t="str">
        <f t="shared" si="4"/>
        <v>*※****※****※****※****</v>
      </c>
      <c r="C52" s="196"/>
      <c r="D52" s="196"/>
      <c r="E52" s="197"/>
      <c r="F52" s="143">
        <v>206</v>
      </c>
      <c r="G52" s="133">
        <v>64</v>
      </c>
      <c r="H52" s="145">
        <v>194</v>
      </c>
      <c r="I52" s="206" t="str">
        <f t="shared" si="5"/>
        <v>****※****※****※****※</v>
      </c>
      <c r="J52" s="207"/>
      <c r="K52" s="207"/>
      <c r="L52" s="207"/>
      <c r="M52" s="140">
        <f t="shared" si="7"/>
        <v>3415</v>
      </c>
      <c r="R52" s="4"/>
      <c r="S52" s="4"/>
      <c r="T52" s="4"/>
    </row>
    <row r="53" spans="1:13" ht="13.5">
      <c r="A53" s="139">
        <f t="shared" si="6"/>
        <v>2945</v>
      </c>
      <c r="B53" s="196" t="str">
        <f t="shared" si="4"/>
        <v>***※****※****※****※****</v>
      </c>
      <c r="C53" s="196"/>
      <c r="D53" s="196"/>
      <c r="E53" s="197"/>
      <c r="F53" s="143">
        <v>226</v>
      </c>
      <c r="G53" s="133">
        <v>63</v>
      </c>
      <c r="H53" s="145">
        <v>223</v>
      </c>
      <c r="I53" s="208" t="str">
        <f t="shared" si="5"/>
        <v>****※****※****※****※***</v>
      </c>
      <c r="J53" s="203"/>
      <c r="K53" s="203"/>
      <c r="L53" s="203"/>
      <c r="M53" s="137">
        <f t="shared" si="7"/>
        <v>3638</v>
      </c>
    </row>
    <row r="54" spans="1:13" ht="13.5">
      <c r="A54" s="139">
        <f t="shared" si="6"/>
        <v>3138</v>
      </c>
      <c r="B54" s="196" t="str">
        <f t="shared" si="4"/>
        <v>※****※****※****※****</v>
      </c>
      <c r="C54" s="196"/>
      <c r="D54" s="196"/>
      <c r="E54" s="197"/>
      <c r="F54" s="143">
        <v>193</v>
      </c>
      <c r="G54" s="133">
        <v>62</v>
      </c>
      <c r="H54" s="145">
        <v>200</v>
      </c>
      <c r="I54" s="208" t="str">
        <f t="shared" si="5"/>
        <v>****※****※****※****※*</v>
      </c>
      <c r="J54" s="203"/>
      <c r="K54" s="203"/>
      <c r="L54" s="203"/>
      <c r="M54" s="137">
        <f t="shared" si="7"/>
        <v>3838</v>
      </c>
    </row>
    <row r="55" spans="1:13" ht="13.5">
      <c r="A55" s="139">
        <f t="shared" si="6"/>
        <v>3345</v>
      </c>
      <c r="B55" s="196" t="str">
        <f t="shared" si="4"/>
        <v>*※****※****※****※****</v>
      </c>
      <c r="C55" s="196"/>
      <c r="D55" s="196"/>
      <c r="E55" s="197"/>
      <c r="F55" s="143">
        <v>207</v>
      </c>
      <c r="G55" s="133">
        <v>61</v>
      </c>
      <c r="H55" s="145">
        <v>151</v>
      </c>
      <c r="I55" s="208" t="str">
        <f t="shared" si="5"/>
        <v>****※****※****※*</v>
      </c>
      <c r="J55" s="203"/>
      <c r="K55" s="203"/>
      <c r="L55" s="203"/>
      <c r="M55" s="137">
        <f t="shared" si="7"/>
        <v>3989</v>
      </c>
    </row>
    <row r="56" spans="1:13" ht="13.5">
      <c r="A56" s="138">
        <f t="shared" si="6"/>
        <v>3645</v>
      </c>
      <c r="B56" s="198" t="str">
        <f t="shared" si="4"/>
        <v>*※****※****※****※****※****※****</v>
      </c>
      <c r="C56" s="198"/>
      <c r="D56" s="198"/>
      <c r="E56" s="199"/>
      <c r="F56" s="144">
        <v>300</v>
      </c>
      <c r="G56" s="136">
        <v>60</v>
      </c>
      <c r="H56" s="146">
        <v>275</v>
      </c>
      <c r="I56" s="204" t="str">
        <f t="shared" si="5"/>
        <v>****※****※****※****※****※***</v>
      </c>
      <c r="J56" s="205"/>
      <c r="K56" s="205"/>
      <c r="L56" s="205"/>
      <c r="M56" s="138">
        <f t="shared" si="7"/>
        <v>4264</v>
      </c>
    </row>
    <row r="57" spans="1:13" ht="13.5">
      <c r="A57" s="139">
        <f t="shared" si="6"/>
        <v>3983</v>
      </c>
      <c r="B57" s="196" t="str">
        <f t="shared" si="4"/>
        <v>****※****※****※****※****※****※****</v>
      </c>
      <c r="C57" s="196"/>
      <c r="D57" s="196"/>
      <c r="E57" s="197"/>
      <c r="F57" s="143">
        <v>338</v>
      </c>
      <c r="G57" s="133">
        <v>59</v>
      </c>
      <c r="H57" s="145">
        <v>284</v>
      </c>
      <c r="I57" s="206" t="str">
        <f t="shared" si="5"/>
        <v>****※****※****※****※****※****</v>
      </c>
      <c r="J57" s="207"/>
      <c r="K57" s="207"/>
      <c r="L57" s="207"/>
      <c r="M57" s="140">
        <f t="shared" si="7"/>
        <v>4548</v>
      </c>
    </row>
    <row r="58" spans="1:13" ht="13.5">
      <c r="A58" s="139">
        <f t="shared" si="6"/>
        <v>4264</v>
      </c>
      <c r="B58" s="196" t="str">
        <f t="shared" si="4"/>
        <v>****※****※****※****※****※****</v>
      </c>
      <c r="C58" s="196"/>
      <c r="D58" s="196"/>
      <c r="E58" s="197"/>
      <c r="F58" s="143">
        <v>281</v>
      </c>
      <c r="G58" s="133">
        <v>58</v>
      </c>
      <c r="H58" s="145">
        <v>299</v>
      </c>
      <c r="I58" s="208" t="str">
        <f t="shared" si="5"/>
        <v>****※****※****※****※****※****※</v>
      </c>
      <c r="J58" s="203"/>
      <c r="K58" s="203"/>
      <c r="L58" s="203"/>
      <c r="M58" s="137">
        <f t="shared" si="7"/>
        <v>4847</v>
      </c>
    </row>
    <row r="59" spans="1:13" ht="13.5">
      <c r="A59" s="139">
        <f t="shared" si="6"/>
        <v>4543</v>
      </c>
      <c r="B59" s="196" t="str">
        <f t="shared" si="4"/>
        <v>***※****※****※****※****※****</v>
      </c>
      <c r="C59" s="196"/>
      <c r="D59" s="196"/>
      <c r="E59" s="197"/>
      <c r="F59" s="143">
        <v>279</v>
      </c>
      <c r="G59" s="133">
        <v>57</v>
      </c>
      <c r="H59" s="145">
        <v>265</v>
      </c>
      <c r="I59" s="208" t="str">
        <f t="shared" si="5"/>
        <v>****※****※****※****※****※**</v>
      </c>
      <c r="J59" s="203"/>
      <c r="K59" s="203"/>
      <c r="L59" s="203"/>
      <c r="M59" s="137">
        <f t="shared" si="7"/>
        <v>5112</v>
      </c>
    </row>
    <row r="60" spans="1:13" ht="13.5">
      <c r="A60" s="139">
        <f t="shared" si="6"/>
        <v>4791</v>
      </c>
      <c r="B60" s="196" t="str">
        <f t="shared" si="4"/>
        <v>※****※****※****※****※****</v>
      </c>
      <c r="C60" s="196"/>
      <c r="D60" s="196"/>
      <c r="E60" s="197"/>
      <c r="F60" s="143">
        <v>248</v>
      </c>
      <c r="G60" s="133">
        <v>56</v>
      </c>
      <c r="H60" s="145">
        <v>277</v>
      </c>
      <c r="I60" s="208" t="str">
        <f t="shared" si="5"/>
        <v>****※****※****※****※****※***</v>
      </c>
      <c r="J60" s="203"/>
      <c r="K60" s="203"/>
      <c r="L60" s="203"/>
      <c r="M60" s="137">
        <f t="shared" si="7"/>
        <v>5389</v>
      </c>
    </row>
    <row r="61" spans="1:13" ht="13.5">
      <c r="A61" s="138">
        <f t="shared" si="6"/>
        <v>5027</v>
      </c>
      <c r="B61" s="198" t="str">
        <f t="shared" si="4"/>
        <v>****※****※****※****※****</v>
      </c>
      <c r="C61" s="198"/>
      <c r="D61" s="198"/>
      <c r="E61" s="199"/>
      <c r="F61" s="144">
        <v>236</v>
      </c>
      <c r="G61" s="136">
        <v>55</v>
      </c>
      <c r="H61" s="146">
        <v>240</v>
      </c>
      <c r="I61" s="204" t="str">
        <f t="shared" si="5"/>
        <v>****※****※****※****※****※</v>
      </c>
      <c r="J61" s="205"/>
      <c r="K61" s="205"/>
      <c r="L61" s="205"/>
      <c r="M61" s="138">
        <f t="shared" si="7"/>
        <v>5629</v>
      </c>
    </row>
    <row r="62" spans="1:13" ht="13.5">
      <c r="A62" s="139">
        <f t="shared" si="6"/>
        <v>5260</v>
      </c>
      <c r="B62" s="196" t="str">
        <f t="shared" si="4"/>
        <v>****※****※****※****※****</v>
      </c>
      <c r="C62" s="196"/>
      <c r="D62" s="196"/>
      <c r="E62" s="197"/>
      <c r="F62" s="143">
        <v>233</v>
      </c>
      <c r="G62" s="133">
        <v>54</v>
      </c>
      <c r="H62" s="145">
        <v>276</v>
      </c>
      <c r="I62" s="206" t="str">
        <f t="shared" si="5"/>
        <v>****※****※****※****※****※***</v>
      </c>
      <c r="J62" s="207"/>
      <c r="K62" s="207"/>
      <c r="L62" s="207"/>
      <c r="M62" s="140">
        <f t="shared" si="7"/>
        <v>5905</v>
      </c>
    </row>
    <row r="63" spans="1:13" ht="13.5">
      <c r="A63" s="139">
        <f t="shared" si="6"/>
        <v>5487</v>
      </c>
      <c r="B63" s="196" t="str">
        <f t="shared" si="4"/>
        <v>***※****※****※****※****</v>
      </c>
      <c r="C63" s="196"/>
      <c r="D63" s="196"/>
      <c r="E63" s="197"/>
      <c r="F63" s="143">
        <v>227</v>
      </c>
      <c r="G63" s="133">
        <v>53</v>
      </c>
      <c r="H63" s="145">
        <v>179</v>
      </c>
      <c r="I63" s="208" t="str">
        <f t="shared" si="5"/>
        <v>****※****※****※***</v>
      </c>
      <c r="J63" s="203"/>
      <c r="K63" s="203"/>
      <c r="L63" s="203"/>
      <c r="M63" s="137">
        <f t="shared" si="7"/>
        <v>6084</v>
      </c>
    </row>
    <row r="64" spans="1:13" ht="13.5">
      <c r="A64" s="139">
        <f t="shared" si="6"/>
        <v>5694</v>
      </c>
      <c r="B64" s="196" t="str">
        <f t="shared" si="4"/>
        <v>*※****※****※****※****</v>
      </c>
      <c r="C64" s="196"/>
      <c r="D64" s="196"/>
      <c r="E64" s="197"/>
      <c r="F64" s="143">
        <v>207</v>
      </c>
      <c r="G64" s="133">
        <v>52</v>
      </c>
      <c r="H64" s="145">
        <v>232</v>
      </c>
      <c r="I64" s="208" t="str">
        <f t="shared" si="5"/>
        <v>****※****※****※****※****</v>
      </c>
      <c r="J64" s="203"/>
      <c r="K64" s="203"/>
      <c r="L64" s="203"/>
      <c r="M64" s="137">
        <f t="shared" si="7"/>
        <v>6316</v>
      </c>
    </row>
    <row r="65" spans="1:13" ht="13.5">
      <c r="A65" s="139">
        <f t="shared" si="6"/>
        <v>5893</v>
      </c>
      <c r="B65" s="196" t="str">
        <f t="shared" si="4"/>
        <v>※****※****※****※****</v>
      </c>
      <c r="C65" s="196"/>
      <c r="D65" s="196"/>
      <c r="E65" s="197"/>
      <c r="F65" s="143">
        <v>199</v>
      </c>
      <c r="G65" s="133">
        <v>51</v>
      </c>
      <c r="H65" s="145">
        <v>199</v>
      </c>
      <c r="I65" s="208" t="str">
        <f t="shared" si="5"/>
        <v>****※****※****※****※</v>
      </c>
      <c r="J65" s="203"/>
      <c r="K65" s="203"/>
      <c r="L65" s="203"/>
      <c r="M65" s="137">
        <f t="shared" si="7"/>
        <v>6515</v>
      </c>
    </row>
    <row r="66" spans="1:13" ht="13.5">
      <c r="A66" s="138">
        <f t="shared" si="6"/>
        <v>6077</v>
      </c>
      <c r="B66" s="198" t="str">
        <f t="shared" si="4"/>
        <v>****※****※****※****</v>
      </c>
      <c r="C66" s="198"/>
      <c r="D66" s="198"/>
      <c r="E66" s="199"/>
      <c r="F66" s="144">
        <v>184</v>
      </c>
      <c r="G66" s="136">
        <v>50</v>
      </c>
      <c r="H66" s="146">
        <v>183</v>
      </c>
      <c r="I66" s="204" t="str">
        <f t="shared" si="5"/>
        <v>****※****※****※****</v>
      </c>
      <c r="J66" s="205"/>
      <c r="K66" s="205"/>
      <c r="L66" s="205"/>
      <c r="M66" s="138">
        <f t="shared" si="7"/>
        <v>6698</v>
      </c>
    </row>
    <row r="67" spans="1:13" ht="13.5">
      <c r="A67" s="139">
        <f t="shared" si="6"/>
        <v>6274</v>
      </c>
      <c r="B67" s="196" t="str">
        <f t="shared" si="4"/>
        <v>※****※****※****※****</v>
      </c>
      <c r="C67" s="196"/>
      <c r="D67" s="196"/>
      <c r="E67" s="197"/>
      <c r="F67" s="143">
        <v>197</v>
      </c>
      <c r="G67" s="133">
        <v>49</v>
      </c>
      <c r="H67" s="145">
        <v>191</v>
      </c>
      <c r="I67" s="206" t="str">
        <f t="shared" si="5"/>
        <v>****※****※****※****※</v>
      </c>
      <c r="J67" s="207"/>
      <c r="K67" s="207"/>
      <c r="L67" s="207"/>
      <c r="M67" s="140">
        <f t="shared" si="7"/>
        <v>6889</v>
      </c>
    </row>
    <row r="68" spans="1:13" ht="13.5">
      <c r="A68" s="139">
        <f t="shared" si="6"/>
        <v>6487</v>
      </c>
      <c r="B68" s="196" t="str">
        <f t="shared" si="4"/>
        <v>**※****※****※****※****</v>
      </c>
      <c r="C68" s="196"/>
      <c r="D68" s="196"/>
      <c r="E68" s="197"/>
      <c r="F68" s="143">
        <v>213</v>
      </c>
      <c r="G68" s="133">
        <v>48</v>
      </c>
      <c r="H68" s="145">
        <v>205</v>
      </c>
      <c r="I68" s="208" t="str">
        <f t="shared" si="5"/>
        <v>****※****※****※****※*</v>
      </c>
      <c r="J68" s="203"/>
      <c r="K68" s="203"/>
      <c r="L68" s="203"/>
      <c r="M68" s="137">
        <f t="shared" si="7"/>
        <v>7094</v>
      </c>
    </row>
    <row r="69" spans="1:13" ht="13.5">
      <c r="A69" s="139">
        <f t="shared" si="6"/>
        <v>6697</v>
      </c>
      <c r="B69" s="196" t="str">
        <f t="shared" si="4"/>
        <v>**※****※****※****※****</v>
      </c>
      <c r="C69" s="196"/>
      <c r="D69" s="196"/>
      <c r="E69" s="197"/>
      <c r="F69" s="143">
        <v>210</v>
      </c>
      <c r="G69" s="133">
        <v>47</v>
      </c>
      <c r="H69" s="145">
        <v>209</v>
      </c>
      <c r="I69" s="208" t="str">
        <f t="shared" si="5"/>
        <v>****※****※****※****※*</v>
      </c>
      <c r="J69" s="203"/>
      <c r="K69" s="203"/>
      <c r="L69" s="203"/>
      <c r="M69" s="137">
        <f t="shared" si="7"/>
        <v>7303</v>
      </c>
    </row>
    <row r="70" spans="1:13" ht="13.5">
      <c r="A70" s="139">
        <f t="shared" si="6"/>
        <v>6905</v>
      </c>
      <c r="B70" s="196" t="str">
        <f t="shared" si="4"/>
        <v>*※****※****※****※****</v>
      </c>
      <c r="C70" s="196"/>
      <c r="D70" s="196"/>
      <c r="E70" s="197"/>
      <c r="F70" s="143">
        <v>208</v>
      </c>
      <c r="G70" s="133">
        <v>46</v>
      </c>
      <c r="H70" s="145">
        <v>207</v>
      </c>
      <c r="I70" s="208" t="str">
        <f t="shared" si="5"/>
        <v>****※****※****※****※*</v>
      </c>
      <c r="J70" s="203"/>
      <c r="K70" s="203"/>
      <c r="L70" s="203"/>
      <c r="M70" s="137">
        <f t="shared" si="7"/>
        <v>7510</v>
      </c>
    </row>
    <row r="71" spans="1:13" ht="13.5">
      <c r="A71" s="138">
        <f t="shared" si="6"/>
        <v>7137</v>
      </c>
      <c r="B71" s="198" t="str">
        <f t="shared" si="4"/>
        <v>****※****※****※****※****</v>
      </c>
      <c r="C71" s="198"/>
      <c r="D71" s="198"/>
      <c r="E71" s="199"/>
      <c r="F71" s="144">
        <v>232</v>
      </c>
      <c r="G71" s="136">
        <v>45</v>
      </c>
      <c r="H71" s="146">
        <v>212</v>
      </c>
      <c r="I71" s="204" t="str">
        <f t="shared" si="5"/>
        <v>****※****※****※****※**</v>
      </c>
      <c r="J71" s="205"/>
      <c r="K71" s="205"/>
      <c r="L71" s="205"/>
      <c r="M71" s="138">
        <f t="shared" si="7"/>
        <v>7722</v>
      </c>
    </row>
    <row r="72" spans="1:13" ht="13.5">
      <c r="A72" s="139">
        <f t="shared" si="6"/>
        <v>7380</v>
      </c>
      <c r="B72" s="196" t="str">
        <f t="shared" si="4"/>
        <v>※****※****※****※****※****</v>
      </c>
      <c r="C72" s="196"/>
      <c r="D72" s="196"/>
      <c r="E72" s="197"/>
      <c r="F72" s="143">
        <v>243</v>
      </c>
      <c r="G72" s="133">
        <v>44</v>
      </c>
      <c r="H72" s="145">
        <v>230</v>
      </c>
      <c r="I72" s="206" t="str">
        <f t="shared" si="5"/>
        <v>****※****※****※****※****</v>
      </c>
      <c r="J72" s="207"/>
      <c r="K72" s="207"/>
      <c r="L72" s="207"/>
      <c r="M72" s="140">
        <f t="shared" si="7"/>
        <v>7952</v>
      </c>
    </row>
    <row r="73" spans="1:13" ht="13.5">
      <c r="A73" s="139">
        <f t="shared" si="6"/>
        <v>7639</v>
      </c>
      <c r="B73" s="196" t="str">
        <f t="shared" si="4"/>
        <v>*※****※****※****※****※****</v>
      </c>
      <c r="C73" s="196"/>
      <c r="D73" s="196"/>
      <c r="E73" s="197"/>
      <c r="F73" s="143">
        <v>259</v>
      </c>
      <c r="G73" s="133">
        <v>43</v>
      </c>
      <c r="H73" s="145">
        <v>222</v>
      </c>
      <c r="I73" s="208" t="str">
        <f t="shared" si="5"/>
        <v>****※****※****※****※***</v>
      </c>
      <c r="J73" s="203"/>
      <c r="K73" s="203"/>
      <c r="L73" s="203"/>
      <c r="M73" s="137">
        <f t="shared" si="7"/>
        <v>8174</v>
      </c>
    </row>
    <row r="74" spans="1:13" ht="13.5">
      <c r="A74" s="139">
        <f t="shared" si="6"/>
        <v>7917</v>
      </c>
      <c r="B74" s="196" t="str">
        <f t="shared" si="4"/>
        <v>***※****※****※****※****※****</v>
      </c>
      <c r="C74" s="196"/>
      <c r="D74" s="196"/>
      <c r="E74" s="197"/>
      <c r="F74" s="143">
        <v>278</v>
      </c>
      <c r="G74" s="133">
        <v>42</v>
      </c>
      <c r="H74" s="145">
        <v>249</v>
      </c>
      <c r="I74" s="208" t="str">
        <f t="shared" si="5"/>
        <v>****※****※****※****※****※</v>
      </c>
      <c r="J74" s="203"/>
      <c r="K74" s="203"/>
      <c r="L74" s="203"/>
      <c r="M74" s="137">
        <f t="shared" si="7"/>
        <v>8423</v>
      </c>
    </row>
    <row r="75" spans="1:13" ht="13.5">
      <c r="A75" s="139">
        <f t="shared" si="6"/>
        <v>8100</v>
      </c>
      <c r="B75" s="196" t="str">
        <f t="shared" si="4"/>
        <v>****※****※****※****</v>
      </c>
      <c r="C75" s="196"/>
      <c r="D75" s="196"/>
      <c r="E75" s="197"/>
      <c r="F75" s="143">
        <v>183</v>
      </c>
      <c r="G75" s="133">
        <v>41</v>
      </c>
      <c r="H75" s="145">
        <v>185</v>
      </c>
      <c r="I75" s="208" t="str">
        <f t="shared" si="5"/>
        <v>****※****※****※****</v>
      </c>
      <c r="J75" s="203"/>
      <c r="K75" s="203"/>
      <c r="L75" s="203"/>
      <c r="M75" s="137">
        <f t="shared" si="7"/>
        <v>8608</v>
      </c>
    </row>
    <row r="76" spans="1:13" ht="13.5">
      <c r="A76" s="138">
        <f t="shared" si="6"/>
        <v>8410</v>
      </c>
      <c r="B76" s="198" t="str">
        <f aca="true" t="shared" si="8" ref="B76:B107">IF(F76=0,"",(LOOKUP(F76,男)))</f>
        <v>**※****※****※****※****※****※****</v>
      </c>
      <c r="C76" s="198"/>
      <c r="D76" s="198"/>
      <c r="E76" s="199"/>
      <c r="F76" s="144">
        <v>310</v>
      </c>
      <c r="G76" s="136">
        <v>40</v>
      </c>
      <c r="H76" s="146">
        <v>250</v>
      </c>
      <c r="I76" s="204" t="str">
        <f aca="true" t="shared" si="9" ref="I76:I107">IF(H76=0,"",(LOOKUP(H76,女)))</f>
        <v>****※****※****※****※****※*</v>
      </c>
      <c r="J76" s="205"/>
      <c r="K76" s="205"/>
      <c r="L76" s="205"/>
      <c r="M76" s="138">
        <f t="shared" si="7"/>
        <v>8858</v>
      </c>
    </row>
    <row r="77" spans="1:13" ht="13.5">
      <c r="A77" s="139">
        <f aca="true" t="shared" si="10" ref="A77:A108">A76+F77</f>
        <v>8720</v>
      </c>
      <c r="B77" s="196" t="str">
        <f t="shared" si="8"/>
        <v>**※****※****※****※****※****※****</v>
      </c>
      <c r="C77" s="196"/>
      <c r="D77" s="196"/>
      <c r="E77" s="197"/>
      <c r="F77" s="143">
        <v>310</v>
      </c>
      <c r="G77" s="133">
        <v>39</v>
      </c>
      <c r="H77" s="145">
        <v>224</v>
      </c>
      <c r="I77" s="206" t="str">
        <f t="shared" si="9"/>
        <v>****※****※****※****※***</v>
      </c>
      <c r="J77" s="207"/>
      <c r="K77" s="207"/>
      <c r="L77" s="207"/>
      <c r="M77" s="140">
        <f aca="true" t="shared" si="11" ref="M77:M108">M76+H77</f>
        <v>9082</v>
      </c>
    </row>
    <row r="78" spans="1:13" ht="13.5">
      <c r="A78" s="139">
        <f t="shared" si="10"/>
        <v>9021</v>
      </c>
      <c r="B78" s="196" t="str">
        <f t="shared" si="8"/>
        <v>*※****※****※****※****※****※****</v>
      </c>
      <c r="C78" s="196"/>
      <c r="D78" s="196"/>
      <c r="E78" s="197"/>
      <c r="F78" s="143">
        <v>301</v>
      </c>
      <c r="G78" s="133">
        <v>38</v>
      </c>
      <c r="H78" s="145">
        <v>283</v>
      </c>
      <c r="I78" s="208" t="str">
        <f t="shared" si="9"/>
        <v>****※****※****※****※****※****</v>
      </c>
      <c r="J78" s="203"/>
      <c r="K78" s="203"/>
      <c r="L78" s="203"/>
      <c r="M78" s="137">
        <f t="shared" si="11"/>
        <v>9365</v>
      </c>
    </row>
    <row r="79" spans="1:13" ht="13.5">
      <c r="A79" s="139">
        <f t="shared" si="10"/>
        <v>9319</v>
      </c>
      <c r="B79" s="196" t="str">
        <f t="shared" si="8"/>
        <v>※****※****※****※****※****※****</v>
      </c>
      <c r="C79" s="196"/>
      <c r="D79" s="196"/>
      <c r="E79" s="197"/>
      <c r="F79" s="143">
        <v>298</v>
      </c>
      <c r="G79" s="133">
        <v>37</v>
      </c>
      <c r="H79" s="145">
        <v>274</v>
      </c>
      <c r="I79" s="208" t="str">
        <f t="shared" si="9"/>
        <v>****※****※****※****※****※***</v>
      </c>
      <c r="J79" s="203"/>
      <c r="K79" s="203"/>
      <c r="L79" s="203"/>
      <c r="M79" s="137">
        <f t="shared" si="11"/>
        <v>9639</v>
      </c>
    </row>
    <row r="80" spans="1:13" ht="13.5">
      <c r="A80" s="139">
        <f t="shared" si="10"/>
        <v>9653</v>
      </c>
      <c r="B80" s="196" t="str">
        <f t="shared" si="8"/>
        <v>****※****※****※****※****※****※****</v>
      </c>
      <c r="C80" s="196"/>
      <c r="D80" s="196"/>
      <c r="E80" s="197"/>
      <c r="F80" s="143">
        <v>334</v>
      </c>
      <c r="G80" s="133">
        <v>36</v>
      </c>
      <c r="H80" s="145">
        <v>317</v>
      </c>
      <c r="I80" s="208" t="str">
        <f t="shared" si="9"/>
        <v>****※****※****※****※****※****※**</v>
      </c>
      <c r="J80" s="203"/>
      <c r="K80" s="203"/>
      <c r="L80" s="203"/>
      <c r="M80" s="137">
        <f t="shared" si="11"/>
        <v>9956</v>
      </c>
    </row>
    <row r="81" spans="1:13" ht="13.5">
      <c r="A81" s="138">
        <f t="shared" si="10"/>
        <v>10013</v>
      </c>
      <c r="B81" s="198" t="str">
        <f t="shared" si="8"/>
        <v>**※****※****※****※****※****※****※****</v>
      </c>
      <c r="C81" s="198"/>
      <c r="D81" s="198"/>
      <c r="E81" s="199"/>
      <c r="F81" s="144">
        <v>360</v>
      </c>
      <c r="G81" s="136">
        <v>35</v>
      </c>
      <c r="H81" s="146">
        <v>325</v>
      </c>
      <c r="I81" s="204" t="str">
        <f t="shared" si="9"/>
        <v>****※****※****※****※****※****※***</v>
      </c>
      <c r="J81" s="205"/>
      <c r="K81" s="205"/>
      <c r="L81" s="205"/>
      <c r="M81" s="138">
        <f t="shared" si="11"/>
        <v>10281</v>
      </c>
    </row>
    <row r="82" spans="1:13" ht="13.5">
      <c r="A82" s="139">
        <f t="shared" si="10"/>
        <v>10385</v>
      </c>
      <c r="B82" s="196" t="str">
        <f t="shared" si="8"/>
        <v>***※****※****※****※****※****※****※****</v>
      </c>
      <c r="C82" s="196"/>
      <c r="D82" s="196"/>
      <c r="E82" s="197"/>
      <c r="F82" s="143">
        <v>372</v>
      </c>
      <c r="G82" s="133">
        <v>34</v>
      </c>
      <c r="H82" s="145">
        <v>335</v>
      </c>
      <c r="I82" s="206" t="str">
        <f t="shared" si="9"/>
        <v>****※****※****※****※****※****※****</v>
      </c>
      <c r="J82" s="207"/>
      <c r="K82" s="207"/>
      <c r="L82" s="207"/>
      <c r="M82" s="140">
        <f t="shared" si="11"/>
        <v>10616</v>
      </c>
    </row>
    <row r="83" spans="1:13" ht="13.5">
      <c r="A83" s="139">
        <f t="shared" si="10"/>
        <v>10783</v>
      </c>
      <c r="B83" s="196" t="str">
        <f t="shared" si="8"/>
        <v>※****※****※****※****※****※****※****※****</v>
      </c>
      <c r="C83" s="196"/>
      <c r="D83" s="196"/>
      <c r="E83" s="197"/>
      <c r="F83" s="143">
        <v>398</v>
      </c>
      <c r="G83" s="133">
        <v>33</v>
      </c>
      <c r="H83" s="145">
        <v>351</v>
      </c>
      <c r="I83" s="208" t="str">
        <f t="shared" si="9"/>
        <v>****※****※****※****※****※****※****※*</v>
      </c>
      <c r="J83" s="203"/>
      <c r="K83" s="203"/>
      <c r="L83" s="203"/>
      <c r="M83" s="137">
        <f t="shared" si="11"/>
        <v>10967</v>
      </c>
    </row>
    <row r="84" spans="1:13" ht="13.5">
      <c r="A84" s="139">
        <f t="shared" si="10"/>
        <v>11111</v>
      </c>
      <c r="B84" s="196" t="str">
        <f t="shared" si="8"/>
        <v>***※****※****※****※****※****※****</v>
      </c>
      <c r="C84" s="196"/>
      <c r="D84" s="196"/>
      <c r="E84" s="197"/>
      <c r="F84" s="143">
        <v>328</v>
      </c>
      <c r="G84" s="133">
        <v>32</v>
      </c>
      <c r="H84" s="145">
        <v>288</v>
      </c>
      <c r="I84" s="208" t="str">
        <f t="shared" si="9"/>
        <v>****※****※****※****※****※****</v>
      </c>
      <c r="J84" s="203"/>
      <c r="K84" s="203"/>
      <c r="L84" s="203"/>
      <c r="M84" s="137">
        <f t="shared" si="11"/>
        <v>11255</v>
      </c>
    </row>
    <row r="85" spans="1:13" ht="13.5">
      <c r="A85" s="139">
        <f t="shared" si="10"/>
        <v>11408</v>
      </c>
      <c r="B85" s="196" t="str">
        <f t="shared" si="8"/>
        <v>※****※****※****※****※****※****</v>
      </c>
      <c r="C85" s="196"/>
      <c r="D85" s="196"/>
      <c r="E85" s="197"/>
      <c r="F85" s="143">
        <v>297</v>
      </c>
      <c r="G85" s="133">
        <v>31</v>
      </c>
      <c r="H85" s="145">
        <v>273</v>
      </c>
      <c r="I85" s="208" t="str">
        <f t="shared" si="9"/>
        <v>****※****※****※****※****※***</v>
      </c>
      <c r="J85" s="203"/>
      <c r="K85" s="203"/>
      <c r="L85" s="203"/>
      <c r="M85" s="137">
        <f t="shared" si="11"/>
        <v>11528</v>
      </c>
    </row>
    <row r="86" spans="1:13" ht="13.5">
      <c r="A86" s="138">
        <f t="shared" si="10"/>
        <v>11696</v>
      </c>
      <c r="B86" s="198" t="str">
        <f t="shared" si="8"/>
        <v>****※****※****※****※****※****</v>
      </c>
      <c r="C86" s="198"/>
      <c r="D86" s="198"/>
      <c r="E86" s="199"/>
      <c r="F86" s="144">
        <v>288</v>
      </c>
      <c r="G86" s="136">
        <v>30</v>
      </c>
      <c r="H86" s="146">
        <v>289</v>
      </c>
      <c r="I86" s="204" t="str">
        <f t="shared" si="9"/>
        <v>****※****※****※****※****※****</v>
      </c>
      <c r="J86" s="205"/>
      <c r="K86" s="205"/>
      <c r="L86" s="205"/>
      <c r="M86" s="138">
        <f t="shared" si="11"/>
        <v>11817</v>
      </c>
    </row>
    <row r="87" spans="1:13" ht="13.5">
      <c r="A87" s="139">
        <f t="shared" si="10"/>
        <v>11983</v>
      </c>
      <c r="B87" s="196" t="str">
        <f t="shared" si="8"/>
        <v>****※****※****※****※****※****</v>
      </c>
      <c r="C87" s="196"/>
      <c r="D87" s="196"/>
      <c r="E87" s="197"/>
      <c r="F87" s="143">
        <v>287</v>
      </c>
      <c r="G87" s="133">
        <v>29</v>
      </c>
      <c r="H87" s="145">
        <v>259</v>
      </c>
      <c r="I87" s="206" t="str">
        <f t="shared" si="9"/>
        <v>****※****※****※****※****※*</v>
      </c>
      <c r="J87" s="207"/>
      <c r="K87" s="207"/>
      <c r="L87" s="207"/>
      <c r="M87" s="140">
        <f t="shared" si="11"/>
        <v>12076</v>
      </c>
    </row>
    <row r="88" spans="1:13" ht="13.5">
      <c r="A88" s="139">
        <f t="shared" si="10"/>
        <v>12299</v>
      </c>
      <c r="B88" s="196" t="str">
        <f t="shared" si="8"/>
        <v>**※****※****※****※****※****※****</v>
      </c>
      <c r="C88" s="196"/>
      <c r="D88" s="196"/>
      <c r="E88" s="197"/>
      <c r="F88" s="143">
        <v>316</v>
      </c>
      <c r="G88" s="133">
        <v>28</v>
      </c>
      <c r="H88" s="145">
        <v>288</v>
      </c>
      <c r="I88" s="208" t="str">
        <f t="shared" si="9"/>
        <v>****※****※****※****※****※****</v>
      </c>
      <c r="J88" s="203"/>
      <c r="K88" s="203"/>
      <c r="L88" s="203"/>
      <c r="M88" s="137">
        <f t="shared" si="11"/>
        <v>12364</v>
      </c>
    </row>
    <row r="89" spans="1:13" ht="13.5">
      <c r="A89" s="139">
        <f t="shared" si="10"/>
        <v>12626</v>
      </c>
      <c r="B89" s="196" t="str">
        <f t="shared" si="8"/>
        <v>***※****※****※****※****※****※****</v>
      </c>
      <c r="C89" s="196"/>
      <c r="D89" s="196"/>
      <c r="E89" s="197"/>
      <c r="F89" s="143">
        <v>327</v>
      </c>
      <c r="G89" s="133">
        <v>27</v>
      </c>
      <c r="H89" s="145">
        <v>291</v>
      </c>
      <c r="I89" s="208" t="str">
        <f t="shared" si="9"/>
        <v>****※****※****※****※****※****※</v>
      </c>
      <c r="J89" s="203"/>
      <c r="K89" s="203"/>
      <c r="L89" s="203"/>
      <c r="M89" s="137">
        <f t="shared" si="11"/>
        <v>12655</v>
      </c>
    </row>
    <row r="90" spans="1:13" ht="13.5">
      <c r="A90" s="139">
        <f t="shared" si="10"/>
        <v>12909</v>
      </c>
      <c r="B90" s="196" t="str">
        <f t="shared" si="8"/>
        <v>****※****※****※****※****※****</v>
      </c>
      <c r="C90" s="196"/>
      <c r="D90" s="196"/>
      <c r="E90" s="197"/>
      <c r="F90" s="143">
        <v>283</v>
      </c>
      <c r="G90" s="133">
        <v>26</v>
      </c>
      <c r="H90" s="145">
        <v>259</v>
      </c>
      <c r="I90" s="208" t="str">
        <f t="shared" si="9"/>
        <v>****※****※****※****※****※*</v>
      </c>
      <c r="J90" s="203"/>
      <c r="K90" s="203"/>
      <c r="L90" s="203"/>
      <c r="M90" s="137">
        <f t="shared" si="11"/>
        <v>12914</v>
      </c>
    </row>
    <row r="91" spans="1:13" ht="13.5">
      <c r="A91" s="138">
        <f t="shared" si="10"/>
        <v>13205</v>
      </c>
      <c r="B91" s="198" t="str">
        <f t="shared" si="8"/>
        <v>※****※****※****※****※****※****</v>
      </c>
      <c r="C91" s="198"/>
      <c r="D91" s="198"/>
      <c r="E91" s="199"/>
      <c r="F91" s="144">
        <v>296</v>
      </c>
      <c r="G91" s="136">
        <v>25</v>
      </c>
      <c r="H91" s="146">
        <v>216</v>
      </c>
      <c r="I91" s="204" t="str">
        <f t="shared" si="9"/>
        <v>****※****※****※****※**</v>
      </c>
      <c r="J91" s="205"/>
      <c r="K91" s="205"/>
      <c r="L91" s="205"/>
      <c r="M91" s="138">
        <f t="shared" si="11"/>
        <v>13130</v>
      </c>
    </row>
    <row r="92" spans="1:13" ht="13.5">
      <c r="A92" s="139">
        <f t="shared" si="10"/>
        <v>13474</v>
      </c>
      <c r="B92" s="196" t="str">
        <f t="shared" si="8"/>
        <v>**※****※****※****※****※****</v>
      </c>
      <c r="C92" s="196"/>
      <c r="D92" s="196"/>
      <c r="E92" s="197"/>
      <c r="F92" s="143">
        <v>269</v>
      </c>
      <c r="G92" s="133">
        <v>24</v>
      </c>
      <c r="H92" s="145">
        <v>229</v>
      </c>
      <c r="I92" s="206" t="str">
        <f t="shared" si="9"/>
        <v>****※****※****※****※***</v>
      </c>
      <c r="J92" s="207"/>
      <c r="K92" s="207"/>
      <c r="L92" s="207"/>
      <c r="M92" s="140">
        <f t="shared" si="11"/>
        <v>13359</v>
      </c>
    </row>
    <row r="93" spans="1:13" ht="13.5">
      <c r="A93" s="139">
        <f t="shared" si="10"/>
        <v>13717</v>
      </c>
      <c r="B93" s="196" t="str">
        <f t="shared" si="8"/>
        <v>※****※****※****※****※****</v>
      </c>
      <c r="C93" s="196"/>
      <c r="D93" s="196"/>
      <c r="E93" s="197"/>
      <c r="F93" s="143">
        <v>243</v>
      </c>
      <c r="G93" s="133">
        <v>23</v>
      </c>
      <c r="H93" s="145">
        <v>235</v>
      </c>
      <c r="I93" s="208" t="str">
        <f t="shared" si="9"/>
        <v>****※****※****※****※****</v>
      </c>
      <c r="J93" s="203"/>
      <c r="K93" s="203"/>
      <c r="L93" s="203"/>
      <c r="M93" s="137">
        <f t="shared" si="11"/>
        <v>13594</v>
      </c>
    </row>
    <row r="94" spans="1:13" ht="13.5">
      <c r="A94" s="139">
        <f t="shared" si="10"/>
        <v>13959</v>
      </c>
      <c r="B94" s="196" t="str">
        <f t="shared" si="8"/>
        <v>※****※****※****※****※****</v>
      </c>
      <c r="C94" s="196"/>
      <c r="D94" s="196"/>
      <c r="E94" s="197"/>
      <c r="F94" s="143">
        <v>242</v>
      </c>
      <c r="G94" s="133">
        <v>22</v>
      </c>
      <c r="H94" s="145">
        <v>201</v>
      </c>
      <c r="I94" s="208" t="str">
        <f t="shared" si="9"/>
        <v>****※****※****※****※*</v>
      </c>
      <c r="J94" s="203"/>
      <c r="K94" s="203"/>
      <c r="L94" s="203"/>
      <c r="M94" s="137">
        <f t="shared" si="11"/>
        <v>13795</v>
      </c>
    </row>
    <row r="95" spans="1:13" ht="13.5">
      <c r="A95" s="139">
        <f t="shared" si="10"/>
        <v>14169</v>
      </c>
      <c r="B95" s="196" t="str">
        <f t="shared" si="8"/>
        <v>**※****※****※****※****</v>
      </c>
      <c r="C95" s="196"/>
      <c r="D95" s="196"/>
      <c r="E95" s="197"/>
      <c r="F95" s="143">
        <v>210</v>
      </c>
      <c r="G95" s="133">
        <v>21</v>
      </c>
      <c r="H95" s="145">
        <v>234</v>
      </c>
      <c r="I95" s="208" t="str">
        <f t="shared" si="9"/>
        <v>****※****※****※****※****</v>
      </c>
      <c r="J95" s="203"/>
      <c r="K95" s="203"/>
      <c r="L95" s="203"/>
      <c r="M95" s="137">
        <f t="shared" si="11"/>
        <v>14029</v>
      </c>
    </row>
    <row r="96" spans="1:13" ht="13.5">
      <c r="A96" s="138">
        <f t="shared" si="10"/>
        <v>14380</v>
      </c>
      <c r="B96" s="198" t="str">
        <f t="shared" si="8"/>
        <v>**※****※****※****※****</v>
      </c>
      <c r="C96" s="198"/>
      <c r="D96" s="198"/>
      <c r="E96" s="199"/>
      <c r="F96" s="144">
        <v>211</v>
      </c>
      <c r="G96" s="136">
        <v>20</v>
      </c>
      <c r="H96" s="146">
        <v>244</v>
      </c>
      <c r="I96" s="204" t="str">
        <f t="shared" si="9"/>
        <v>****※****※****※****※****※</v>
      </c>
      <c r="J96" s="205"/>
      <c r="K96" s="205"/>
      <c r="L96" s="205"/>
      <c r="M96" s="138">
        <f t="shared" si="11"/>
        <v>14273</v>
      </c>
    </row>
    <row r="97" spans="1:13" ht="13.5">
      <c r="A97" s="139">
        <f t="shared" si="10"/>
        <v>14573</v>
      </c>
      <c r="B97" s="196" t="str">
        <f t="shared" si="8"/>
        <v>※****※****※****※****</v>
      </c>
      <c r="C97" s="196"/>
      <c r="D97" s="196"/>
      <c r="E97" s="197"/>
      <c r="F97" s="143">
        <v>193</v>
      </c>
      <c r="G97" s="133">
        <v>19</v>
      </c>
      <c r="H97" s="145">
        <v>201</v>
      </c>
      <c r="I97" s="206" t="str">
        <f t="shared" si="9"/>
        <v>****※****※****※****※*</v>
      </c>
      <c r="J97" s="207"/>
      <c r="K97" s="207"/>
      <c r="L97" s="207"/>
      <c r="M97" s="140">
        <f t="shared" si="11"/>
        <v>14474</v>
      </c>
    </row>
    <row r="98" spans="1:13" ht="13.5">
      <c r="A98" s="139">
        <f t="shared" si="10"/>
        <v>14783</v>
      </c>
      <c r="B98" s="196" t="str">
        <f t="shared" si="8"/>
        <v>**※****※****※****※****</v>
      </c>
      <c r="C98" s="196"/>
      <c r="D98" s="196"/>
      <c r="E98" s="197"/>
      <c r="F98" s="143">
        <v>210</v>
      </c>
      <c r="G98" s="133">
        <v>18</v>
      </c>
      <c r="H98" s="145">
        <v>182</v>
      </c>
      <c r="I98" s="208" t="str">
        <f t="shared" si="9"/>
        <v>****※****※****※****</v>
      </c>
      <c r="J98" s="203"/>
      <c r="K98" s="203"/>
      <c r="L98" s="203"/>
      <c r="M98" s="137">
        <f t="shared" si="11"/>
        <v>14656</v>
      </c>
    </row>
    <row r="99" spans="1:13" ht="13.5">
      <c r="A99" s="139">
        <f t="shared" si="10"/>
        <v>14968</v>
      </c>
      <c r="B99" s="196" t="str">
        <f t="shared" si="8"/>
        <v>****※****※****※****</v>
      </c>
      <c r="C99" s="196"/>
      <c r="D99" s="196"/>
      <c r="E99" s="197"/>
      <c r="F99" s="143">
        <v>185</v>
      </c>
      <c r="G99" s="133">
        <v>17</v>
      </c>
      <c r="H99" s="145">
        <v>187</v>
      </c>
      <c r="I99" s="208" t="str">
        <f t="shared" si="9"/>
        <v>****※****※****※****</v>
      </c>
      <c r="J99" s="203"/>
      <c r="K99" s="203"/>
      <c r="L99" s="203"/>
      <c r="M99" s="137">
        <f t="shared" si="11"/>
        <v>14843</v>
      </c>
    </row>
    <row r="100" spans="1:13" ht="13.5">
      <c r="A100" s="139">
        <f t="shared" si="10"/>
        <v>15172</v>
      </c>
      <c r="B100" s="196" t="str">
        <f t="shared" si="8"/>
        <v>*※****※****※****※****</v>
      </c>
      <c r="C100" s="196"/>
      <c r="D100" s="196"/>
      <c r="E100" s="197"/>
      <c r="F100" s="143">
        <v>204</v>
      </c>
      <c r="G100" s="133">
        <v>16</v>
      </c>
      <c r="H100" s="145">
        <v>199</v>
      </c>
      <c r="I100" s="208" t="str">
        <f t="shared" si="9"/>
        <v>****※****※****※****※</v>
      </c>
      <c r="J100" s="203"/>
      <c r="K100" s="203"/>
      <c r="L100" s="203"/>
      <c r="M100" s="137">
        <f t="shared" si="11"/>
        <v>15042</v>
      </c>
    </row>
    <row r="101" spans="1:13" ht="13.5">
      <c r="A101" s="138">
        <f t="shared" si="10"/>
        <v>15350</v>
      </c>
      <c r="B101" s="198" t="str">
        <f t="shared" si="8"/>
        <v>***※****※****※****</v>
      </c>
      <c r="C101" s="198"/>
      <c r="D101" s="198"/>
      <c r="E101" s="199"/>
      <c r="F101" s="144">
        <v>178</v>
      </c>
      <c r="G101" s="136">
        <v>15</v>
      </c>
      <c r="H101" s="146">
        <v>169</v>
      </c>
      <c r="I101" s="204" t="str">
        <f t="shared" si="9"/>
        <v>****※****※****※**</v>
      </c>
      <c r="J101" s="205"/>
      <c r="K101" s="205"/>
      <c r="L101" s="205"/>
      <c r="M101" s="138">
        <f t="shared" si="11"/>
        <v>15211</v>
      </c>
    </row>
    <row r="102" spans="1:13" ht="13.5">
      <c r="A102" s="139">
        <f t="shared" si="10"/>
        <v>15527</v>
      </c>
      <c r="B102" s="196" t="str">
        <f t="shared" si="8"/>
        <v>***※****※****※****</v>
      </c>
      <c r="C102" s="196"/>
      <c r="D102" s="196"/>
      <c r="E102" s="197"/>
      <c r="F102" s="143">
        <v>177</v>
      </c>
      <c r="G102" s="133">
        <v>14</v>
      </c>
      <c r="H102" s="145">
        <v>211</v>
      </c>
      <c r="I102" s="206" t="str">
        <f t="shared" si="9"/>
        <v>****※****※****※****※**</v>
      </c>
      <c r="J102" s="207"/>
      <c r="K102" s="207"/>
      <c r="L102" s="207"/>
      <c r="M102" s="140">
        <f t="shared" si="11"/>
        <v>15422</v>
      </c>
    </row>
    <row r="103" spans="1:13" ht="13.5">
      <c r="A103" s="139">
        <f t="shared" si="10"/>
        <v>15723</v>
      </c>
      <c r="B103" s="196" t="str">
        <f t="shared" si="8"/>
        <v>※****※****※****※****</v>
      </c>
      <c r="C103" s="196"/>
      <c r="D103" s="196"/>
      <c r="E103" s="197"/>
      <c r="F103" s="143">
        <v>196</v>
      </c>
      <c r="G103" s="133">
        <v>13</v>
      </c>
      <c r="H103" s="145">
        <v>182</v>
      </c>
      <c r="I103" s="208" t="str">
        <f t="shared" si="9"/>
        <v>****※****※****※****</v>
      </c>
      <c r="J103" s="203"/>
      <c r="K103" s="203"/>
      <c r="L103" s="203"/>
      <c r="M103" s="137">
        <f t="shared" si="11"/>
        <v>15604</v>
      </c>
    </row>
    <row r="104" spans="1:13" ht="13.5">
      <c r="A104" s="139">
        <f t="shared" si="10"/>
        <v>15905</v>
      </c>
      <c r="B104" s="196" t="str">
        <f t="shared" si="8"/>
        <v>****※****※****※****</v>
      </c>
      <c r="C104" s="196"/>
      <c r="D104" s="196"/>
      <c r="E104" s="197"/>
      <c r="F104" s="143">
        <v>182</v>
      </c>
      <c r="G104" s="133">
        <v>12</v>
      </c>
      <c r="H104" s="145">
        <v>196</v>
      </c>
      <c r="I104" s="208" t="str">
        <f t="shared" si="9"/>
        <v>****※****※****※****※</v>
      </c>
      <c r="J104" s="203"/>
      <c r="K104" s="203"/>
      <c r="L104" s="203"/>
      <c r="M104" s="137">
        <f t="shared" si="11"/>
        <v>15800</v>
      </c>
    </row>
    <row r="105" spans="1:13" ht="13.5">
      <c r="A105" s="139">
        <f t="shared" si="10"/>
        <v>16112</v>
      </c>
      <c r="B105" s="196" t="str">
        <f t="shared" si="8"/>
        <v>*※****※****※****※****</v>
      </c>
      <c r="C105" s="196"/>
      <c r="D105" s="196"/>
      <c r="E105" s="197"/>
      <c r="F105" s="143">
        <v>207</v>
      </c>
      <c r="G105" s="133">
        <v>11</v>
      </c>
      <c r="H105" s="145">
        <v>186</v>
      </c>
      <c r="I105" s="208" t="str">
        <f t="shared" si="9"/>
        <v>****※****※****※****</v>
      </c>
      <c r="J105" s="203"/>
      <c r="K105" s="203"/>
      <c r="L105" s="203"/>
      <c r="M105" s="137">
        <f t="shared" si="11"/>
        <v>15986</v>
      </c>
    </row>
    <row r="106" spans="1:13" ht="13.5">
      <c r="A106" s="138">
        <f t="shared" si="10"/>
        <v>16301</v>
      </c>
      <c r="B106" s="198" t="str">
        <f t="shared" si="8"/>
        <v>****※****※****※****</v>
      </c>
      <c r="C106" s="198"/>
      <c r="D106" s="198"/>
      <c r="E106" s="199"/>
      <c r="F106" s="144">
        <v>189</v>
      </c>
      <c r="G106" s="136">
        <v>10</v>
      </c>
      <c r="H106" s="146">
        <v>200</v>
      </c>
      <c r="I106" s="204" t="str">
        <f t="shared" si="9"/>
        <v>****※****※****※****※*</v>
      </c>
      <c r="J106" s="205"/>
      <c r="K106" s="205"/>
      <c r="L106" s="205"/>
      <c r="M106" s="138">
        <f t="shared" si="11"/>
        <v>16186</v>
      </c>
    </row>
    <row r="107" spans="1:13" ht="13.5">
      <c r="A107" s="139">
        <f t="shared" si="10"/>
        <v>16492</v>
      </c>
      <c r="B107" s="196" t="str">
        <f t="shared" si="8"/>
        <v>※****※****※****※****</v>
      </c>
      <c r="C107" s="196"/>
      <c r="D107" s="196"/>
      <c r="E107" s="197"/>
      <c r="F107" s="143">
        <v>191</v>
      </c>
      <c r="G107" s="133">
        <v>9</v>
      </c>
      <c r="H107" s="145">
        <v>205</v>
      </c>
      <c r="I107" s="206" t="str">
        <f t="shared" si="9"/>
        <v>****※****※****※****※*</v>
      </c>
      <c r="J107" s="207"/>
      <c r="K107" s="207"/>
      <c r="L107" s="207"/>
      <c r="M107" s="140">
        <f t="shared" si="11"/>
        <v>16391</v>
      </c>
    </row>
    <row r="108" spans="1:13" ht="13.5">
      <c r="A108" s="139">
        <f t="shared" si="10"/>
        <v>16704</v>
      </c>
      <c r="B108" s="196" t="str">
        <f aca="true" t="shared" si="12" ref="B108:B116">IF(F108=0,"",(LOOKUP(F108,男)))</f>
        <v>**※****※****※****※****</v>
      </c>
      <c r="C108" s="196"/>
      <c r="D108" s="196"/>
      <c r="E108" s="197"/>
      <c r="F108" s="143">
        <v>212</v>
      </c>
      <c r="G108" s="133">
        <v>8</v>
      </c>
      <c r="H108" s="145">
        <v>179</v>
      </c>
      <c r="I108" s="208" t="str">
        <f aca="true" t="shared" si="13" ref="I108:I116">IF(H108=0,"",(LOOKUP(H108,女)))</f>
        <v>****※****※****※***</v>
      </c>
      <c r="J108" s="203"/>
      <c r="K108" s="203"/>
      <c r="L108" s="203"/>
      <c r="M108" s="137">
        <f t="shared" si="11"/>
        <v>16570</v>
      </c>
    </row>
    <row r="109" spans="1:13" ht="13.5">
      <c r="A109" s="139">
        <f aca="true" t="shared" si="14" ref="A109:A116">A108+F109</f>
        <v>16915</v>
      </c>
      <c r="B109" s="196" t="str">
        <f t="shared" si="12"/>
        <v>**※****※****※****※****</v>
      </c>
      <c r="C109" s="196"/>
      <c r="D109" s="196"/>
      <c r="E109" s="197"/>
      <c r="F109" s="143">
        <v>211</v>
      </c>
      <c r="G109" s="133">
        <v>7</v>
      </c>
      <c r="H109" s="145">
        <v>161</v>
      </c>
      <c r="I109" s="208" t="str">
        <f t="shared" si="13"/>
        <v>****※****※****※**</v>
      </c>
      <c r="J109" s="203"/>
      <c r="K109" s="203"/>
      <c r="L109" s="203"/>
      <c r="M109" s="137">
        <f aca="true" t="shared" si="15" ref="M109:M116">M108+H109</f>
        <v>16731</v>
      </c>
    </row>
    <row r="110" spans="1:13" ht="13.5">
      <c r="A110" s="139">
        <f t="shared" si="14"/>
        <v>17134</v>
      </c>
      <c r="B110" s="196" t="str">
        <f t="shared" si="12"/>
        <v>**※****※****※****※****</v>
      </c>
      <c r="C110" s="196"/>
      <c r="D110" s="196"/>
      <c r="E110" s="197"/>
      <c r="F110" s="143">
        <v>219</v>
      </c>
      <c r="G110" s="133">
        <v>6</v>
      </c>
      <c r="H110" s="145">
        <v>190</v>
      </c>
      <c r="I110" s="208" t="str">
        <f t="shared" si="13"/>
        <v>****※****※****※****※</v>
      </c>
      <c r="J110" s="203"/>
      <c r="K110" s="203"/>
      <c r="L110" s="203"/>
      <c r="M110" s="137">
        <f t="shared" si="15"/>
        <v>16921</v>
      </c>
    </row>
    <row r="111" spans="1:13" ht="13.5">
      <c r="A111" s="138">
        <f t="shared" si="14"/>
        <v>17349</v>
      </c>
      <c r="B111" s="198" t="str">
        <f t="shared" si="12"/>
        <v>**※****※****※****※****</v>
      </c>
      <c r="C111" s="198"/>
      <c r="D111" s="198"/>
      <c r="E111" s="199"/>
      <c r="F111" s="144">
        <v>215</v>
      </c>
      <c r="G111" s="136">
        <v>5</v>
      </c>
      <c r="H111" s="146">
        <v>197</v>
      </c>
      <c r="I111" s="204" t="str">
        <f t="shared" si="13"/>
        <v>****※****※****※****※</v>
      </c>
      <c r="J111" s="205"/>
      <c r="K111" s="205"/>
      <c r="L111" s="205"/>
      <c r="M111" s="138">
        <f t="shared" si="15"/>
        <v>17118</v>
      </c>
    </row>
    <row r="112" spans="1:13" ht="13.5">
      <c r="A112" s="139">
        <f t="shared" si="14"/>
        <v>17570</v>
      </c>
      <c r="B112" s="196" t="str">
        <f t="shared" si="12"/>
        <v>***※****※****※****※****</v>
      </c>
      <c r="C112" s="196"/>
      <c r="D112" s="196"/>
      <c r="E112" s="197"/>
      <c r="F112" s="143">
        <v>221</v>
      </c>
      <c r="G112" s="133">
        <v>4</v>
      </c>
      <c r="H112" s="145">
        <v>213</v>
      </c>
      <c r="I112" s="206" t="str">
        <f t="shared" si="13"/>
        <v>****※****※****※****※**</v>
      </c>
      <c r="J112" s="207"/>
      <c r="K112" s="207"/>
      <c r="L112" s="207"/>
      <c r="M112" s="140">
        <f t="shared" si="15"/>
        <v>17331</v>
      </c>
    </row>
    <row r="113" spans="1:13" ht="13.5">
      <c r="A113" s="139">
        <f t="shared" si="14"/>
        <v>17798</v>
      </c>
      <c r="B113" s="196" t="str">
        <f t="shared" si="12"/>
        <v>***※****※****※****※****</v>
      </c>
      <c r="C113" s="196"/>
      <c r="D113" s="196"/>
      <c r="E113" s="197"/>
      <c r="F113" s="143">
        <v>228</v>
      </c>
      <c r="G113" s="133">
        <v>3</v>
      </c>
      <c r="H113" s="145">
        <v>206</v>
      </c>
      <c r="I113" s="208" t="str">
        <f t="shared" si="13"/>
        <v>****※****※****※****※*</v>
      </c>
      <c r="J113" s="203"/>
      <c r="K113" s="203"/>
      <c r="L113" s="203"/>
      <c r="M113" s="137">
        <f t="shared" si="15"/>
        <v>17537</v>
      </c>
    </row>
    <row r="114" spans="1:13" ht="13.5">
      <c r="A114" s="139">
        <f t="shared" si="14"/>
        <v>18016</v>
      </c>
      <c r="B114" s="196" t="str">
        <f t="shared" si="12"/>
        <v>**※****※****※****※****</v>
      </c>
      <c r="C114" s="196"/>
      <c r="D114" s="196"/>
      <c r="E114" s="197"/>
      <c r="F114" s="143">
        <v>218</v>
      </c>
      <c r="G114" s="133">
        <v>2</v>
      </c>
      <c r="H114" s="145">
        <v>236</v>
      </c>
      <c r="I114" s="208" t="str">
        <f t="shared" si="13"/>
        <v>****※****※****※****※****</v>
      </c>
      <c r="J114" s="203"/>
      <c r="K114" s="203"/>
      <c r="L114" s="203"/>
      <c r="M114" s="137">
        <f t="shared" si="15"/>
        <v>17773</v>
      </c>
    </row>
    <row r="115" spans="1:13" ht="13.5">
      <c r="A115" s="139">
        <f t="shared" si="14"/>
        <v>18220</v>
      </c>
      <c r="B115" s="196" t="str">
        <f t="shared" si="12"/>
        <v>*※****※****※****※****</v>
      </c>
      <c r="C115" s="196"/>
      <c r="D115" s="196"/>
      <c r="E115" s="197"/>
      <c r="F115" s="143">
        <v>204</v>
      </c>
      <c r="G115" s="133">
        <v>1</v>
      </c>
      <c r="H115" s="145">
        <v>199</v>
      </c>
      <c r="I115" s="208" t="str">
        <f t="shared" si="13"/>
        <v>****※****※****※****※</v>
      </c>
      <c r="J115" s="203"/>
      <c r="K115" s="203"/>
      <c r="L115" s="203"/>
      <c r="M115" s="137">
        <f t="shared" si="15"/>
        <v>17972</v>
      </c>
    </row>
    <row r="116" spans="1:13" ht="13.5">
      <c r="A116" s="138">
        <f t="shared" si="14"/>
        <v>18444</v>
      </c>
      <c r="B116" s="198" t="str">
        <f t="shared" si="12"/>
        <v>***※****※****※****※****</v>
      </c>
      <c r="C116" s="198"/>
      <c r="D116" s="198"/>
      <c r="E116" s="199"/>
      <c r="F116" s="143">
        <v>224</v>
      </c>
      <c r="G116" s="133">
        <v>0</v>
      </c>
      <c r="H116" s="145">
        <v>219</v>
      </c>
      <c r="I116" s="204" t="str">
        <f t="shared" si="13"/>
        <v>****※****※****※****※**</v>
      </c>
      <c r="J116" s="205"/>
      <c r="K116" s="205"/>
      <c r="L116" s="205"/>
      <c r="M116" s="138">
        <f t="shared" si="15"/>
        <v>18191</v>
      </c>
    </row>
    <row r="117" spans="1:13" ht="13.5">
      <c r="A117" s="35" t="s">
        <v>191</v>
      </c>
      <c r="B117" s="200" t="s">
        <v>210</v>
      </c>
      <c r="C117" s="200"/>
      <c r="D117" s="200"/>
      <c r="E117" s="201"/>
      <c r="F117" s="132" t="s">
        <v>211</v>
      </c>
      <c r="G117" s="133" t="s">
        <v>212</v>
      </c>
      <c r="H117" s="134" t="s">
        <v>213</v>
      </c>
      <c r="I117" s="200" t="s">
        <v>214</v>
      </c>
      <c r="J117" s="200"/>
      <c r="K117" s="200"/>
      <c r="L117" s="202"/>
      <c r="M117" s="35" t="s">
        <v>215</v>
      </c>
    </row>
  </sheetData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workbookViewId="0" topLeftCell="A1">
      <selection activeCell="P6" sqref="P6: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平成１９年３月１日の人口</v>
      </c>
      <c r="L1" s="98" t="s">
        <v>186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66">
        <v>36106</v>
      </c>
      <c r="E3" s="167"/>
      <c r="F3" s="168"/>
      <c r="G3" s="47" t="s">
        <v>112</v>
      </c>
      <c r="H3" s="90" t="s">
        <v>184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69">
        <v>18157</v>
      </c>
      <c r="E4" s="170"/>
      <c r="F4" s="171"/>
      <c r="G4" s="49" t="s">
        <v>112</v>
      </c>
      <c r="H4" s="91" t="s">
        <v>183</v>
      </c>
      <c r="I4" s="50" t="s">
        <v>113</v>
      </c>
      <c r="L4" s="184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69">
        <v>17949</v>
      </c>
      <c r="E5" s="170"/>
      <c r="F5" s="171"/>
      <c r="G5" s="51" t="s">
        <v>112</v>
      </c>
      <c r="H5" s="92" t="s">
        <v>183</v>
      </c>
      <c r="I5" s="52" t="s">
        <v>113</v>
      </c>
      <c r="L5" s="185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72">
        <v>12157</v>
      </c>
      <c r="E6" s="173"/>
      <c r="F6" s="174"/>
      <c r="G6" s="55" t="s">
        <v>112</v>
      </c>
      <c r="H6" s="93" t="s">
        <v>183</v>
      </c>
      <c r="I6" s="56" t="s">
        <v>113</v>
      </c>
      <c r="L6" s="179" t="s">
        <v>136</v>
      </c>
      <c r="M6" s="118">
        <v>119</v>
      </c>
      <c r="N6" s="119">
        <v>141</v>
      </c>
      <c r="O6" s="30"/>
      <c r="P6" s="121">
        <v>65</v>
      </c>
      <c r="Q6" s="59"/>
    </row>
    <row r="7" spans="6:17" ht="15" customHeight="1">
      <c r="F7" s="102"/>
      <c r="H7" s="58"/>
      <c r="L7" s="180"/>
      <c r="M7" s="175">
        <f>SUM(M6:N6)</f>
        <v>260</v>
      </c>
      <c r="N7" s="176"/>
      <c r="O7" s="32" t="s">
        <v>159</v>
      </c>
      <c r="P7" s="122">
        <v>65</v>
      </c>
      <c r="Q7" s="52" t="s">
        <v>161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79" t="s">
        <v>137</v>
      </c>
      <c r="M8" s="118">
        <v>168</v>
      </c>
      <c r="N8" s="120">
        <v>188</v>
      </c>
      <c r="O8" s="61"/>
      <c r="P8" s="123">
        <v>102</v>
      </c>
      <c r="Q8" s="59"/>
      <c r="S8" s="115"/>
    </row>
    <row r="9" spans="2:17" ht="15" customHeight="1">
      <c r="B9" s="84" t="s">
        <v>111</v>
      </c>
      <c r="C9" s="124"/>
      <c r="D9" s="166">
        <v>33244</v>
      </c>
      <c r="E9" s="167"/>
      <c r="F9" s="168"/>
      <c r="G9" s="47" t="s">
        <v>112</v>
      </c>
      <c r="H9" s="94" t="s">
        <v>183</v>
      </c>
      <c r="I9" s="48" t="s">
        <v>113</v>
      </c>
      <c r="L9" s="180"/>
      <c r="M9" s="175">
        <f>SUM(M8:N8)</f>
        <v>356</v>
      </c>
      <c r="N9" s="176"/>
      <c r="O9" s="32" t="s">
        <v>159</v>
      </c>
      <c r="P9" s="122">
        <v>102</v>
      </c>
      <c r="Q9" s="52" t="s">
        <v>161</v>
      </c>
    </row>
    <row r="10" spans="2:17" ht="15" customHeight="1">
      <c r="B10" s="125" t="s">
        <v>116</v>
      </c>
      <c r="C10" s="126"/>
      <c r="D10" s="182">
        <v>17728</v>
      </c>
      <c r="E10" s="170"/>
      <c r="F10" s="171"/>
      <c r="G10" s="49" t="s">
        <v>112</v>
      </c>
      <c r="H10" s="91" t="s">
        <v>183</v>
      </c>
      <c r="I10" s="50" t="s">
        <v>113</v>
      </c>
      <c r="L10" s="179" t="s">
        <v>138</v>
      </c>
      <c r="M10" s="118">
        <v>1305</v>
      </c>
      <c r="N10" s="120">
        <v>1324</v>
      </c>
      <c r="O10" s="61"/>
      <c r="P10" s="123">
        <v>915</v>
      </c>
      <c r="Q10" s="59"/>
    </row>
    <row r="11" spans="2:17" ht="15" customHeight="1">
      <c r="B11" s="125" t="s">
        <v>117</v>
      </c>
      <c r="C11" s="126"/>
      <c r="D11" s="182">
        <v>17516</v>
      </c>
      <c r="E11" s="170"/>
      <c r="F11" s="171"/>
      <c r="G11" s="49" t="s">
        <v>112</v>
      </c>
      <c r="H11" s="92" t="s">
        <v>183</v>
      </c>
      <c r="I11" s="50" t="s">
        <v>113</v>
      </c>
      <c r="L11" s="180"/>
      <c r="M11" s="175">
        <f>SUM(M10:N10)</f>
        <v>2629</v>
      </c>
      <c r="N11" s="176"/>
      <c r="O11" s="32" t="s">
        <v>159</v>
      </c>
      <c r="P11" s="122">
        <v>777</v>
      </c>
      <c r="Q11" s="52" t="s">
        <v>161</v>
      </c>
    </row>
    <row r="12" spans="2:17" ht="15" customHeight="1" thickBot="1">
      <c r="B12" s="127" t="s">
        <v>121</v>
      </c>
      <c r="C12" s="128"/>
      <c r="D12" s="183">
        <v>11535</v>
      </c>
      <c r="E12" s="173"/>
      <c r="F12" s="174"/>
      <c r="G12" s="55" t="s">
        <v>112</v>
      </c>
      <c r="H12" s="93" t="s">
        <v>183</v>
      </c>
      <c r="I12" s="56" t="s">
        <v>113</v>
      </c>
      <c r="L12" s="179" t="s">
        <v>139</v>
      </c>
      <c r="M12" s="118">
        <v>2231</v>
      </c>
      <c r="N12" s="120">
        <v>2192</v>
      </c>
      <c r="O12" s="61"/>
      <c r="P12" s="123">
        <v>1463</v>
      </c>
      <c r="Q12" s="59"/>
    </row>
    <row r="13" spans="6:17" ht="15" customHeight="1">
      <c r="F13" s="102"/>
      <c r="H13" s="58"/>
      <c r="L13" s="180"/>
      <c r="M13" s="175">
        <f>SUM(M12:N12)</f>
        <v>4423</v>
      </c>
      <c r="N13" s="176"/>
      <c r="O13" s="32" t="s">
        <v>159</v>
      </c>
      <c r="P13" s="122">
        <v>1463</v>
      </c>
      <c r="Q13" s="52" t="s">
        <v>161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79" t="s">
        <v>140</v>
      </c>
      <c r="M14" s="118">
        <v>541</v>
      </c>
      <c r="N14" s="120">
        <v>507</v>
      </c>
      <c r="O14" s="61"/>
      <c r="P14" s="123">
        <v>337</v>
      </c>
      <c r="Q14" s="59"/>
    </row>
    <row r="15" spans="2:17" ht="15" customHeight="1">
      <c r="B15" s="84" t="s">
        <v>111</v>
      </c>
      <c r="C15" s="124"/>
      <c r="D15" s="166">
        <v>862</v>
      </c>
      <c r="E15" s="167"/>
      <c r="F15" s="168"/>
      <c r="G15" s="47" t="s">
        <v>112</v>
      </c>
      <c r="H15" s="94" t="s">
        <v>183</v>
      </c>
      <c r="I15" s="48" t="s">
        <v>113</v>
      </c>
      <c r="L15" s="180"/>
      <c r="M15" s="175">
        <f>SUM(M14:N14)</f>
        <v>1048</v>
      </c>
      <c r="N15" s="176"/>
      <c r="O15" s="32" t="s">
        <v>159</v>
      </c>
      <c r="P15" s="122">
        <v>337</v>
      </c>
      <c r="Q15" s="52" t="s">
        <v>161</v>
      </c>
    </row>
    <row r="16" spans="2:17" ht="15" customHeight="1">
      <c r="B16" s="125" t="s">
        <v>116</v>
      </c>
      <c r="C16" s="126"/>
      <c r="D16" s="182">
        <v>429</v>
      </c>
      <c r="E16" s="170"/>
      <c r="F16" s="171"/>
      <c r="G16" s="49" t="s">
        <v>112</v>
      </c>
      <c r="H16" s="91" t="s">
        <v>183</v>
      </c>
      <c r="I16" s="50" t="s">
        <v>113</v>
      </c>
      <c r="L16" s="179" t="s">
        <v>141</v>
      </c>
      <c r="M16" s="118">
        <v>1424</v>
      </c>
      <c r="N16" s="120">
        <v>1444</v>
      </c>
      <c r="O16" s="61"/>
      <c r="P16" s="123">
        <v>985</v>
      </c>
      <c r="Q16" s="59"/>
    </row>
    <row r="17" spans="2:17" ht="15" customHeight="1">
      <c r="B17" s="125" t="s">
        <v>117</v>
      </c>
      <c r="C17" s="126"/>
      <c r="D17" s="182">
        <v>433</v>
      </c>
      <c r="E17" s="170"/>
      <c r="F17" s="171"/>
      <c r="G17" s="49" t="s">
        <v>112</v>
      </c>
      <c r="H17" s="92" t="s">
        <v>183</v>
      </c>
      <c r="I17" s="50" t="s">
        <v>113</v>
      </c>
      <c r="L17" s="180"/>
      <c r="M17" s="175">
        <f>SUM(M16:N16)</f>
        <v>2868</v>
      </c>
      <c r="N17" s="176"/>
      <c r="O17" s="32" t="s">
        <v>159</v>
      </c>
      <c r="P17" s="122">
        <v>933</v>
      </c>
      <c r="Q17" s="52" t="s">
        <v>161</v>
      </c>
    </row>
    <row r="18" spans="2:17" ht="15" customHeight="1" thickBot="1">
      <c r="B18" s="127" t="s">
        <v>121</v>
      </c>
      <c r="C18" s="128"/>
      <c r="D18" s="183">
        <v>622</v>
      </c>
      <c r="E18" s="173"/>
      <c r="F18" s="174"/>
      <c r="G18" s="55" t="s">
        <v>112</v>
      </c>
      <c r="H18" s="93" t="s">
        <v>183</v>
      </c>
      <c r="I18" s="56" t="s">
        <v>113</v>
      </c>
      <c r="L18" s="179" t="s">
        <v>142</v>
      </c>
      <c r="M18" s="118">
        <v>2583</v>
      </c>
      <c r="N18" s="120">
        <v>2493</v>
      </c>
      <c r="O18" s="61"/>
      <c r="P18" s="123">
        <v>1807</v>
      </c>
      <c r="Q18" s="59"/>
    </row>
    <row r="19" spans="6:17" ht="15" customHeight="1">
      <c r="F19" s="45"/>
      <c r="H19" s="58"/>
      <c r="L19" s="180"/>
      <c r="M19" s="175">
        <f>SUM(M18:N18)</f>
        <v>5076</v>
      </c>
      <c r="N19" s="176"/>
      <c r="O19" s="32" t="s">
        <v>159</v>
      </c>
      <c r="P19" s="122">
        <v>1807</v>
      </c>
      <c r="Q19" s="52" t="s">
        <v>161</v>
      </c>
    </row>
    <row r="20" spans="2:17" ht="15" customHeight="1">
      <c r="B20" s="88" t="s">
        <v>108</v>
      </c>
      <c r="C20" s="10"/>
      <c r="D20" s="10"/>
      <c r="H20" s="45"/>
      <c r="L20" s="179" t="s">
        <v>143</v>
      </c>
      <c r="M20" s="118">
        <v>80</v>
      </c>
      <c r="N20" s="120">
        <v>89</v>
      </c>
      <c r="O20" s="61"/>
      <c r="P20" s="123">
        <v>46</v>
      </c>
      <c r="Q20" s="59"/>
    </row>
    <row r="21" spans="3:17" ht="15" customHeight="1" thickBot="1">
      <c r="C21" s="46"/>
      <c r="H21" s="45"/>
      <c r="L21" s="180"/>
      <c r="M21" s="175">
        <f>SUM(M20:N20)</f>
        <v>169</v>
      </c>
      <c r="N21" s="176"/>
      <c r="O21" s="32" t="s">
        <v>159</v>
      </c>
      <c r="P21" s="122">
        <v>46</v>
      </c>
      <c r="Q21" s="52" t="s">
        <v>161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79" t="s">
        <v>144</v>
      </c>
      <c r="M22" s="118">
        <v>1359</v>
      </c>
      <c r="N22" s="120">
        <v>1287</v>
      </c>
      <c r="O22" s="61"/>
      <c r="P22" s="123">
        <v>909</v>
      </c>
      <c r="Q22" s="59"/>
    </row>
    <row r="23" spans="2:17" ht="15" customHeight="1">
      <c r="B23" s="13" t="s">
        <v>119</v>
      </c>
      <c r="C23" s="105">
        <f aca="true" t="shared" si="0" ref="C23:E29">C32+C41</f>
        <v>0</v>
      </c>
      <c r="D23" s="105">
        <f t="shared" si="0"/>
        <v>16</v>
      </c>
      <c r="E23" s="105">
        <f t="shared" si="0"/>
        <v>20</v>
      </c>
      <c r="F23" s="106">
        <f>SUM(D23:E23)</f>
        <v>36</v>
      </c>
      <c r="G23" s="49" t="s">
        <v>112</v>
      </c>
      <c r="H23" s="91" t="s">
        <v>183</v>
      </c>
      <c r="I23" s="50" t="s">
        <v>113</v>
      </c>
      <c r="L23" s="180"/>
      <c r="M23" s="175">
        <f>SUM(M22:N22)</f>
        <v>2646</v>
      </c>
      <c r="N23" s="176"/>
      <c r="O23" s="32" t="s">
        <v>159</v>
      </c>
      <c r="P23" s="122">
        <v>909</v>
      </c>
      <c r="Q23" s="52" t="s">
        <v>161</v>
      </c>
    </row>
    <row r="24" spans="2:17" ht="15" customHeight="1">
      <c r="B24" s="13" t="s">
        <v>120</v>
      </c>
      <c r="C24" s="105">
        <f t="shared" si="0"/>
        <v>3</v>
      </c>
      <c r="D24" s="105">
        <f t="shared" si="0"/>
        <v>7</v>
      </c>
      <c r="E24" s="105">
        <f t="shared" si="0"/>
        <v>11</v>
      </c>
      <c r="F24" s="106">
        <f aca="true" t="shared" si="1" ref="F24:F29">SUM(D24:E24)</f>
        <v>18</v>
      </c>
      <c r="G24" s="49" t="s">
        <v>112</v>
      </c>
      <c r="H24" s="91" t="s">
        <v>183</v>
      </c>
      <c r="I24" s="50" t="s">
        <v>113</v>
      </c>
      <c r="L24" s="179" t="s">
        <v>145</v>
      </c>
      <c r="M24" s="118">
        <v>461</v>
      </c>
      <c r="N24" s="120">
        <v>448</v>
      </c>
      <c r="O24" s="61"/>
      <c r="P24" s="123">
        <v>262</v>
      </c>
      <c r="Q24" s="59"/>
    </row>
    <row r="25" spans="2:17" ht="15" customHeight="1">
      <c r="B25" s="13" t="s">
        <v>122</v>
      </c>
      <c r="C25" s="105">
        <f t="shared" si="0"/>
        <v>101</v>
      </c>
      <c r="D25" s="105">
        <f t="shared" si="0"/>
        <v>89</v>
      </c>
      <c r="E25" s="105">
        <f t="shared" si="0"/>
        <v>88</v>
      </c>
      <c r="F25" s="106">
        <f t="shared" si="1"/>
        <v>177</v>
      </c>
      <c r="G25" s="49" t="s">
        <v>112</v>
      </c>
      <c r="H25" s="91" t="s">
        <v>183</v>
      </c>
      <c r="I25" s="50" t="s">
        <v>113</v>
      </c>
      <c r="L25" s="180"/>
      <c r="M25" s="175">
        <f>SUM(M24:N24)</f>
        <v>909</v>
      </c>
      <c r="N25" s="176"/>
      <c r="O25" s="32" t="s">
        <v>159</v>
      </c>
      <c r="P25" s="122">
        <v>259</v>
      </c>
      <c r="Q25" s="52" t="s">
        <v>161</v>
      </c>
    </row>
    <row r="26" spans="2:17" ht="15" customHeight="1">
      <c r="B26" s="13" t="s">
        <v>123</v>
      </c>
      <c r="C26" s="105">
        <f t="shared" si="0"/>
        <v>69</v>
      </c>
      <c r="D26" s="105">
        <f t="shared" si="0"/>
        <v>82</v>
      </c>
      <c r="E26" s="105">
        <f t="shared" si="0"/>
        <v>66</v>
      </c>
      <c r="F26" s="106">
        <f t="shared" si="1"/>
        <v>148</v>
      </c>
      <c r="G26" s="49" t="s">
        <v>112</v>
      </c>
      <c r="H26" s="91" t="s">
        <v>183</v>
      </c>
      <c r="I26" s="50" t="s">
        <v>113</v>
      </c>
      <c r="L26" s="179" t="s">
        <v>146</v>
      </c>
      <c r="M26" s="118">
        <v>1926</v>
      </c>
      <c r="N26" s="120">
        <v>1784</v>
      </c>
      <c r="O26" s="61"/>
      <c r="P26" s="123">
        <v>1494</v>
      </c>
      <c r="Q26" s="59"/>
    </row>
    <row r="27" spans="2:17" ht="15" customHeight="1">
      <c r="B27" s="13" t="s">
        <v>125</v>
      </c>
      <c r="C27" s="105">
        <f t="shared" si="0"/>
        <v>17</v>
      </c>
      <c r="D27" s="105">
        <f t="shared" si="0"/>
        <v>2</v>
      </c>
      <c r="E27" s="105">
        <f t="shared" si="0"/>
        <v>2</v>
      </c>
      <c r="F27" s="106">
        <f t="shared" si="1"/>
        <v>4</v>
      </c>
      <c r="G27" s="49" t="s">
        <v>112</v>
      </c>
      <c r="H27" s="91" t="s">
        <v>183</v>
      </c>
      <c r="I27" s="50" t="s">
        <v>113</v>
      </c>
      <c r="L27" s="180"/>
      <c r="M27" s="175">
        <f>SUM(M26:N26)</f>
        <v>3710</v>
      </c>
      <c r="N27" s="176"/>
      <c r="O27" s="32" t="s">
        <v>159</v>
      </c>
      <c r="P27" s="122">
        <v>1443</v>
      </c>
      <c r="Q27" s="52" t="s">
        <v>161</v>
      </c>
    </row>
    <row r="28" spans="2:17" ht="15" customHeight="1" thickBot="1">
      <c r="B28" s="14" t="s">
        <v>126</v>
      </c>
      <c r="C28" s="107">
        <f t="shared" si="0"/>
        <v>14</v>
      </c>
      <c r="D28" s="107">
        <f t="shared" si="0"/>
        <v>1</v>
      </c>
      <c r="E28" s="107">
        <f t="shared" si="0"/>
        <v>0</v>
      </c>
      <c r="F28" s="108">
        <f t="shared" si="1"/>
        <v>1</v>
      </c>
      <c r="G28" s="60" t="s">
        <v>112</v>
      </c>
      <c r="H28" s="95" t="s">
        <v>183</v>
      </c>
      <c r="I28" s="53" t="s">
        <v>113</v>
      </c>
      <c r="L28" s="179" t="s">
        <v>147</v>
      </c>
      <c r="M28" s="118">
        <v>379</v>
      </c>
      <c r="N28" s="120">
        <v>381</v>
      </c>
      <c r="O28" s="61"/>
      <c r="P28" s="123">
        <v>256</v>
      </c>
      <c r="Q28" s="59"/>
    </row>
    <row r="29" spans="2:17" ht="15" customHeight="1" thickBot="1">
      <c r="B29" s="15" t="s">
        <v>127</v>
      </c>
      <c r="C29" s="109">
        <f t="shared" si="0"/>
        <v>32</v>
      </c>
      <c r="D29" s="109">
        <f t="shared" si="0"/>
        <v>17</v>
      </c>
      <c r="E29" s="109">
        <f t="shared" si="0"/>
        <v>33</v>
      </c>
      <c r="F29" s="110">
        <f t="shared" si="1"/>
        <v>50</v>
      </c>
      <c r="G29" s="62" t="s">
        <v>112</v>
      </c>
      <c r="H29" s="96" t="s">
        <v>183</v>
      </c>
      <c r="I29" s="63" t="s">
        <v>113</v>
      </c>
      <c r="L29" s="180"/>
      <c r="M29" s="175">
        <f>SUM(M28:N28)</f>
        <v>760</v>
      </c>
      <c r="N29" s="176"/>
      <c r="O29" s="32" t="s">
        <v>159</v>
      </c>
      <c r="P29" s="122">
        <v>256</v>
      </c>
      <c r="Q29" s="52" t="s">
        <v>161</v>
      </c>
    </row>
    <row r="30" spans="3:17" ht="15" customHeight="1" thickBot="1">
      <c r="C30" s="46"/>
      <c r="H30" s="45"/>
      <c r="L30" s="179" t="s">
        <v>148</v>
      </c>
      <c r="M30" s="118">
        <v>1053</v>
      </c>
      <c r="N30" s="120">
        <v>1088</v>
      </c>
      <c r="O30" s="61"/>
      <c r="P30" s="123">
        <v>750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80"/>
      <c r="M31" s="175">
        <f>SUM(M30:N30)</f>
        <v>2141</v>
      </c>
      <c r="N31" s="176"/>
      <c r="O31" s="32" t="s">
        <v>159</v>
      </c>
      <c r="P31" s="122">
        <v>749</v>
      </c>
      <c r="Q31" s="52" t="s">
        <v>161</v>
      </c>
    </row>
    <row r="32" spans="2:17" ht="15" customHeight="1">
      <c r="B32" s="13" t="s">
        <v>119</v>
      </c>
      <c r="C32" s="116">
        <v>0</v>
      </c>
      <c r="D32" s="116">
        <v>16</v>
      </c>
      <c r="E32" s="116">
        <v>20</v>
      </c>
      <c r="F32" s="106">
        <f>SUM(D32:E32)</f>
        <v>36</v>
      </c>
      <c r="G32" s="49" t="s">
        <v>112</v>
      </c>
      <c r="H32" s="91" t="s">
        <v>183</v>
      </c>
      <c r="I32" s="50" t="s">
        <v>113</v>
      </c>
      <c r="L32" s="179" t="s">
        <v>149</v>
      </c>
      <c r="M32" s="118">
        <v>1092</v>
      </c>
      <c r="N32" s="120">
        <v>1176</v>
      </c>
      <c r="O32" s="61"/>
      <c r="P32" s="123">
        <v>685</v>
      </c>
      <c r="Q32" s="59"/>
    </row>
    <row r="33" spans="2:17" ht="15" customHeight="1">
      <c r="B33" s="13" t="s">
        <v>120</v>
      </c>
      <c r="C33" s="116">
        <v>3</v>
      </c>
      <c r="D33" s="116">
        <v>7</v>
      </c>
      <c r="E33" s="116">
        <v>11</v>
      </c>
      <c r="F33" s="106">
        <f aca="true" t="shared" si="2" ref="F33:F38">SUM(D33:E33)</f>
        <v>18</v>
      </c>
      <c r="G33" s="49" t="s">
        <v>112</v>
      </c>
      <c r="H33" s="91" t="s">
        <v>183</v>
      </c>
      <c r="I33" s="50" t="s">
        <v>113</v>
      </c>
      <c r="L33" s="180"/>
      <c r="M33" s="175">
        <f>SUM(M32:N32)</f>
        <v>2268</v>
      </c>
      <c r="N33" s="176"/>
      <c r="O33" s="32" t="s">
        <v>159</v>
      </c>
      <c r="P33" s="122">
        <v>685</v>
      </c>
      <c r="Q33" s="52" t="s">
        <v>161</v>
      </c>
    </row>
    <row r="34" spans="2:17" ht="15" customHeight="1">
      <c r="B34" s="13" t="s">
        <v>122</v>
      </c>
      <c r="C34" s="116">
        <v>67</v>
      </c>
      <c r="D34" s="116">
        <v>66</v>
      </c>
      <c r="E34" s="116">
        <v>59</v>
      </c>
      <c r="F34" s="106">
        <f t="shared" si="2"/>
        <v>125</v>
      </c>
      <c r="G34" s="49" t="s">
        <v>112</v>
      </c>
      <c r="H34" s="91" t="s">
        <v>183</v>
      </c>
      <c r="I34" s="50" t="s">
        <v>113</v>
      </c>
      <c r="L34" s="179" t="s">
        <v>150</v>
      </c>
      <c r="M34" s="118">
        <v>410</v>
      </c>
      <c r="N34" s="120">
        <v>390</v>
      </c>
      <c r="O34" s="61"/>
      <c r="P34" s="123">
        <v>262</v>
      </c>
      <c r="Q34" s="59"/>
    </row>
    <row r="35" spans="2:17" ht="15" customHeight="1">
      <c r="B35" s="13" t="s">
        <v>123</v>
      </c>
      <c r="C35" s="116">
        <v>53</v>
      </c>
      <c r="D35" s="116">
        <v>66</v>
      </c>
      <c r="E35" s="116">
        <v>53</v>
      </c>
      <c r="F35" s="106">
        <f t="shared" si="2"/>
        <v>119</v>
      </c>
      <c r="G35" s="49" t="s">
        <v>112</v>
      </c>
      <c r="H35" s="91" t="s">
        <v>183</v>
      </c>
      <c r="I35" s="50" t="s">
        <v>113</v>
      </c>
      <c r="L35" s="180"/>
      <c r="M35" s="175">
        <f>SUM(M34:N34)</f>
        <v>800</v>
      </c>
      <c r="N35" s="176"/>
      <c r="O35" s="32" t="s">
        <v>159</v>
      </c>
      <c r="P35" s="122">
        <v>262</v>
      </c>
      <c r="Q35" s="52" t="s">
        <v>161</v>
      </c>
    </row>
    <row r="36" spans="2:17" ht="15" customHeight="1">
      <c r="B36" s="13" t="s">
        <v>125</v>
      </c>
      <c r="C36" s="116">
        <v>14</v>
      </c>
      <c r="D36" s="116">
        <v>2</v>
      </c>
      <c r="E36" s="116">
        <v>2</v>
      </c>
      <c r="F36" s="106">
        <f t="shared" si="2"/>
        <v>4</v>
      </c>
      <c r="G36" s="49" t="s">
        <v>112</v>
      </c>
      <c r="H36" s="91" t="s">
        <v>183</v>
      </c>
      <c r="I36" s="50" t="s">
        <v>113</v>
      </c>
      <c r="L36" s="179" t="s">
        <v>151</v>
      </c>
      <c r="M36" s="118">
        <v>947</v>
      </c>
      <c r="N36" s="120">
        <v>954</v>
      </c>
      <c r="O36" s="61"/>
      <c r="P36" s="123">
        <v>602</v>
      </c>
      <c r="Q36" s="59"/>
    </row>
    <row r="37" spans="2:17" ht="15" customHeight="1" thickBot="1">
      <c r="B37" s="14" t="s">
        <v>126</v>
      </c>
      <c r="C37" s="117">
        <v>10</v>
      </c>
      <c r="D37" s="117">
        <v>0</v>
      </c>
      <c r="E37" s="117">
        <v>0</v>
      </c>
      <c r="F37" s="108">
        <f t="shared" si="2"/>
        <v>0</v>
      </c>
      <c r="G37" s="60" t="s">
        <v>112</v>
      </c>
      <c r="H37" s="95" t="s">
        <v>183</v>
      </c>
      <c r="I37" s="53" t="s">
        <v>113</v>
      </c>
      <c r="L37" s="180"/>
      <c r="M37" s="175">
        <f>SUM(M36:N36)</f>
        <v>1901</v>
      </c>
      <c r="N37" s="176"/>
      <c r="O37" s="32" t="s">
        <v>159</v>
      </c>
      <c r="P37" s="122">
        <v>602</v>
      </c>
      <c r="Q37" s="52" t="s">
        <v>161</v>
      </c>
    </row>
    <row r="38" spans="2:17" ht="15" customHeight="1" thickBot="1">
      <c r="B38" s="15" t="s">
        <v>127</v>
      </c>
      <c r="C38" s="109">
        <v>15</v>
      </c>
      <c r="D38" s="109">
        <v>11</v>
      </c>
      <c r="E38" s="109">
        <v>17</v>
      </c>
      <c r="F38" s="110">
        <f t="shared" si="2"/>
        <v>28</v>
      </c>
      <c r="G38" s="64" t="s">
        <v>112</v>
      </c>
      <c r="H38" s="96" t="s">
        <v>183</v>
      </c>
      <c r="I38" s="63" t="s">
        <v>113</v>
      </c>
      <c r="L38" s="179" t="s">
        <v>152</v>
      </c>
      <c r="M38" s="118">
        <v>157</v>
      </c>
      <c r="N38" s="120">
        <v>141</v>
      </c>
      <c r="O38" s="61"/>
      <c r="P38" s="123">
        <v>74</v>
      </c>
      <c r="Q38" s="59"/>
    </row>
    <row r="39" spans="3:17" ht="15" customHeight="1" thickBot="1">
      <c r="C39" s="46"/>
      <c r="H39" s="45"/>
      <c r="L39" s="180"/>
      <c r="M39" s="175">
        <f>SUM(M38:N38)</f>
        <v>298</v>
      </c>
      <c r="N39" s="176"/>
      <c r="O39" s="32" t="s">
        <v>159</v>
      </c>
      <c r="P39" s="122">
        <v>74</v>
      </c>
      <c r="Q39" s="52" t="s">
        <v>161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79" t="s">
        <v>153</v>
      </c>
      <c r="M40" s="118">
        <v>184</v>
      </c>
      <c r="N40" s="120">
        <v>224</v>
      </c>
      <c r="O40" s="61"/>
      <c r="P40" s="123">
        <v>90</v>
      </c>
      <c r="Q40" s="59"/>
    </row>
    <row r="41" spans="2:17" ht="15" customHeight="1">
      <c r="B41" s="13" t="s">
        <v>119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112</v>
      </c>
      <c r="H41" s="91" t="s">
        <v>183</v>
      </c>
      <c r="I41" s="50" t="s">
        <v>113</v>
      </c>
      <c r="L41" s="180"/>
      <c r="M41" s="175">
        <f>SUM(M40:N40)</f>
        <v>408</v>
      </c>
      <c r="N41" s="176"/>
      <c r="O41" s="32" t="s">
        <v>163</v>
      </c>
      <c r="P41" s="122">
        <v>90</v>
      </c>
      <c r="Q41" s="52" t="s">
        <v>164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f aca="true" t="shared" si="3" ref="F42:F47">SUM(D42:E42)</f>
        <v>0</v>
      </c>
      <c r="G42" s="49" t="s">
        <v>112</v>
      </c>
      <c r="H42" s="91" t="s">
        <v>183</v>
      </c>
      <c r="I42" s="50" t="s">
        <v>113</v>
      </c>
      <c r="L42" s="179" t="s">
        <v>154</v>
      </c>
      <c r="M42" s="118">
        <v>692</v>
      </c>
      <c r="N42" s="120">
        <v>682</v>
      </c>
      <c r="O42" s="61"/>
      <c r="P42" s="123">
        <v>467</v>
      </c>
      <c r="Q42" s="59"/>
    </row>
    <row r="43" spans="2:17" ht="15" customHeight="1">
      <c r="B43" s="13" t="s">
        <v>122</v>
      </c>
      <c r="C43" s="116">
        <v>34</v>
      </c>
      <c r="D43" s="116">
        <v>23</v>
      </c>
      <c r="E43" s="116">
        <v>29</v>
      </c>
      <c r="F43" s="106">
        <f t="shared" si="3"/>
        <v>52</v>
      </c>
      <c r="G43" s="49" t="s">
        <v>112</v>
      </c>
      <c r="H43" s="91" t="s">
        <v>183</v>
      </c>
      <c r="I43" s="50" t="s">
        <v>113</v>
      </c>
      <c r="L43" s="180"/>
      <c r="M43" s="175">
        <f>SUM(M42:N42)</f>
        <v>1374</v>
      </c>
      <c r="N43" s="176"/>
      <c r="O43" s="32" t="s">
        <v>163</v>
      </c>
      <c r="P43" s="122">
        <v>466</v>
      </c>
      <c r="Q43" s="52" t="s">
        <v>164</v>
      </c>
    </row>
    <row r="44" spans="2:17" ht="15" customHeight="1">
      <c r="B44" s="13" t="s">
        <v>123</v>
      </c>
      <c r="C44" s="116">
        <v>16</v>
      </c>
      <c r="D44" s="116">
        <v>16</v>
      </c>
      <c r="E44" s="116">
        <v>13</v>
      </c>
      <c r="F44" s="106">
        <f t="shared" si="3"/>
        <v>29</v>
      </c>
      <c r="G44" s="49" t="s">
        <v>112</v>
      </c>
      <c r="H44" s="91" t="s">
        <v>183</v>
      </c>
      <c r="I44" s="50" t="s">
        <v>113</v>
      </c>
      <c r="L44" s="179" t="s">
        <v>155</v>
      </c>
      <c r="M44" s="118">
        <v>335</v>
      </c>
      <c r="N44" s="120">
        <v>327</v>
      </c>
      <c r="O44" s="61"/>
      <c r="P44" s="123">
        <v>220</v>
      </c>
      <c r="Q44" s="59"/>
    </row>
    <row r="45" spans="2:17" ht="15" customHeight="1">
      <c r="B45" s="13" t="s">
        <v>125</v>
      </c>
      <c r="C45" s="116">
        <v>3</v>
      </c>
      <c r="D45" s="116">
        <v>0</v>
      </c>
      <c r="E45" s="116">
        <v>0</v>
      </c>
      <c r="F45" s="106">
        <f t="shared" si="3"/>
        <v>0</v>
      </c>
      <c r="G45" s="49" t="s">
        <v>112</v>
      </c>
      <c r="H45" s="91" t="s">
        <v>183</v>
      </c>
      <c r="I45" s="50" t="s">
        <v>113</v>
      </c>
      <c r="L45" s="180"/>
      <c r="M45" s="175">
        <f>SUM(M44:N44)</f>
        <v>662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126</v>
      </c>
      <c r="C46" s="117">
        <v>4</v>
      </c>
      <c r="D46" s="117">
        <v>1</v>
      </c>
      <c r="E46" s="117">
        <v>0</v>
      </c>
      <c r="F46" s="108">
        <f t="shared" si="3"/>
        <v>1</v>
      </c>
      <c r="G46" s="60" t="s">
        <v>112</v>
      </c>
      <c r="H46" s="95" t="s">
        <v>183</v>
      </c>
      <c r="I46" s="53" t="s">
        <v>113</v>
      </c>
      <c r="L46" s="179" t="s">
        <v>156</v>
      </c>
      <c r="M46" s="118">
        <v>190</v>
      </c>
      <c r="N46" s="120">
        <v>204</v>
      </c>
      <c r="O46" s="61"/>
      <c r="P46" s="123">
        <v>97</v>
      </c>
      <c r="Q46" s="59"/>
    </row>
    <row r="47" spans="2:17" ht="15" customHeight="1" thickBot="1">
      <c r="B47" s="15" t="s">
        <v>127</v>
      </c>
      <c r="C47" s="109">
        <f>C41-C42+C43-C44+C45-C46</f>
        <v>17</v>
      </c>
      <c r="D47" s="109">
        <f>D41-D42+D43-D44+D45-D46</f>
        <v>6</v>
      </c>
      <c r="E47" s="109">
        <f>E41-E42+E43-E44+E45-E46</f>
        <v>16</v>
      </c>
      <c r="F47" s="110">
        <f t="shared" si="3"/>
        <v>22</v>
      </c>
      <c r="G47" s="64" t="s">
        <v>112</v>
      </c>
      <c r="H47" s="96" t="s">
        <v>183</v>
      </c>
      <c r="I47" s="63" t="s">
        <v>113</v>
      </c>
      <c r="L47" s="180"/>
      <c r="M47" s="175">
        <f>SUM(M46:N46)</f>
        <v>394</v>
      </c>
      <c r="N47" s="176"/>
      <c r="O47" s="32" t="s">
        <v>165</v>
      </c>
      <c r="P47" s="122">
        <v>97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103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216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408</v>
      </c>
      <c r="N50" s="120">
        <v>382</v>
      </c>
      <c r="O50" s="61"/>
      <c r="P50" s="123">
        <v>215</v>
      </c>
      <c r="Q50" s="59"/>
    </row>
    <row r="51" spans="12:17" ht="15" customHeight="1">
      <c r="L51" s="180"/>
      <c r="M51" s="175">
        <f>SUM(M50:N50)</f>
        <v>790</v>
      </c>
      <c r="N51" s="176"/>
      <c r="O51" s="32" t="s">
        <v>159</v>
      </c>
      <c r="P51" s="122">
        <v>215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18157</v>
      </c>
      <c r="N52" s="112">
        <f>SUM(N6+N8+N10+N12+N14+N16+N18+N20+N22+N24+N26+N28+N30+N32+N34+N36+N38+N40+N42+N44+N46+N48+N50)</f>
        <v>17949</v>
      </c>
      <c r="O52" s="61"/>
      <c r="P52" s="113">
        <f>SUM(P6+P8+P10+P12+P14+P16+P18+P20+P22+P24+P26+P28+P30+P32+P34+P36+P38+P40+P42+P44+P46+P48+P50)</f>
        <v>12157</v>
      </c>
      <c r="Q52" s="59"/>
    </row>
    <row r="53" spans="12:17" ht="15" customHeight="1" thickBot="1">
      <c r="L53" s="181"/>
      <c r="M53" s="177">
        <f>SUM(M52:N52)</f>
        <v>36106</v>
      </c>
      <c r="N53" s="178"/>
      <c r="O53" s="65" t="s">
        <v>159</v>
      </c>
      <c r="P53" s="114">
        <f>SUM(P7+P9+P11+P13+P15+P17+P19+P21+P23+P25+P27+P29+P31+P33+P35+P37+P39+P41+P43+P45+P47+P49+P51)</f>
        <v>11911</v>
      </c>
      <c r="Q53" s="43" t="s">
        <v>160</v>
      </c>
    </row>
  </sheetData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">
      <selection activeCell="Y1" sqref="Y1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平成１９年４月１日の人口</v>
      </c>
      <c r="C1" s="10"/>
      <c r="D1" s="10"/>
      <c r="E1" s="10"/>
      <c r="F1" s="10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6">
        <f>SUM(D4:F5)</f>
        <v>36188</v>
      </c>
      <c r="E3" s="167"/>
      <c r="F3" s="168"/>
      <c r="G3" s="47" t="s">
        <v>4</v>
      </c>
      <c r="H3" s="69">
        <f>D3-'前年度末'!D3</f>
        <v>82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18210</v>
      </c>
      <c r="E4" s="170"/>
      <c r="F4" s="171"/>
      <c r="G4" s="49" t="s">
        <v>4</v>
      </c>
      <c r="H4" s="70">
        <f>D4-'前年度末'!D4</f>
        <v>53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17978</v>
      </c>
      <c r="E5" s="170"/>
      <c r="F5" s="171"/>
      <c r="G5" s="49" t="s">
        <v>4</v>
      </c>
      <c r="H5" s="70">
        <f>D5-'前年度末'!D5</f>
        <v>29</v>
      </c>
      <c r="I5" s="50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12252</v>
      </c>
      <c r="E6" s="173"/>
      <c r="F6" s="174"/>
      <c r="G6" s="55" t="s">
        <v>4</v>
      </c>
      <c r="H6" s="73">
        <f>D6-'前年度末'!D6</f>
        <v>95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141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2:28" ht="15" customHeight="1">
      <c r="B7" s="35"/>
      <c r="C7" s="35"/>
      <c r="F7" s="104"/>
      <c r="H7" s="67"/>
      <c r="L7" s="180"/>
      <c r="M7" s="175">
        <f>SUM(M6:N6)</f>
        <v>260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141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141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7" t="s">
        <v>6</v>
      </c>
      <c r="H8" s="77"/>
      <c r="I8" s="77"/>
      <c r="L8" s="179" t="s">
        <v>137</v>
      </c>
      <c r="M8" s="118">
        <v>168</v>
      </c>
      <c r="N8" s="120">
        <v>188</v>
      </c>
      <c r="O8" s="61"/>
      <c r="P8" s="123">
        <v>102</v>
      </c>
      <c r="Q8" s="59"/>
      <c r="S8" s="194"/>
      <c r="T8" s="175">
        <f>SUM(T7:U7)</f>
        <v>260</v>
      </c>
      <c r="U8" s="176"/>
      <c r="V8" s="122"/>
      <c r="W8" s="175">
        <f>SUM(W7:X7)</f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35306</v>
      </c>
      <c r="E9" s="167"/>
      <c r="F9" s="168"/>
      <c r="G9" s="47" t="s">
        <v>4</v>
      </c>
      <c r="H9" s="69">
        <f>D9-'前年度末'!D9</f>
        <v>2062</v>
      </c>
      <c r="I9" s="48" t="s">
        <v>5</v>
      </c>
      <c r="J9" s="35" t="str">
        <f>IF(H9=0,"",IF(H9&gt;0,"↑","↓"))</f>
        <v>↑</v>
      </c>
      <c r="L9" s="180"/>
      <c r="M9" s="175">
        <f>SUM(M8:N8)</f>
        <v>356</v>
      </c>
      <c r="N9" s="176"/>
      <c r="O9" s="32" t="s">
        <v>159</v>
      </c>
      <c r="P9" s="122">
        <v>102</v>
      </c>
      <c r="Q9" s="52" t="s">
        <v>161</v>
      </c>
      <c r="S9" s="193" t="s">
        <v>137</v>
      </c>
      <c r="T9" s="118">
        <v>168</v>
      </c>
      <c r="U9" s="120">
        <v>188</v>
      </c>
      <c r="V9" s="123">
        <v>102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188</v>
      </c>
      <c r="AB9" s="156">
        <f>V9+Y9</f>
        <v>102</v>
      </c>
    </row>
    <row r="10" spans="2:28" ht="15" customHeight="1">
      <c r="B10" s="125" t="s">
        <v>1</v>
      </c>
      <c r="C10" s="126"/>
      <c r="D10" s="186">
        <f>'前年度末'!D10+'４月'!D38</f>
        <v>17768</v>
      </c>
      <c r="E10" s="170"/>
      <c r="F10" s="171"/>
      <c r="G10" s="49" t="s">
        <v>4</v>
      </c>
      <c r="H10" s="70">
        <f>D10-'前年度末'!D10</f>
        <v>40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1340</v>
      </c>
      <c r="N10" s="120">
        <v>1321</v>
      </c>
      <c r="O10" s="61"/>
      <c r="P10" s="123">
        <v>946</v>
      </c>
      <c r="Q10" s="59"/>
      <c r="S10" s="194"/>
      <c r="T10" s="175">
        <f>SUM(T9:U9)</f>
        <v>356</v>
      </c>
      <c r="U10" s="176"/>
      <c r="V10" s="122"/>
      <c r="W10" s="175">
        <f>SUM(W9:X9)</f>
        <v>0</v>
      </c>
      <c r="X10" s="176"/>
      <c r="Y10" s="122"/>
      <c r="Z10" s="175">
        <f>SUM(Z9:AA9)</f>
        <v>356</v>
      </c>
      <c r="AA10" s="176"/>
      <c r="AB10" s="155"/>
    </row>
    <row r="11" spans="2:28" ht="15" customHeight="1">
      <c r="B11" s="125" t="s">
        <v>2</v>
      </c>
      <c r="C11" s="126"/>
      <c r="D11" s="186">
        <f>'前年度末'!D11+'４月'!E38</f>
        <v>17538</v>
      </c>
      <c r="E11" s="170"/>
      <c r="F11" s="171"/>
      <c r="G11" s="49" t="s">
        <v>4</v>
      </c>
      <c r="H11" s="70">
        <f>D11-'前年度末'!D11</f>
        <v>22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2661</v>
      </c>
      <c r="N11" s="176"/>
      <c r="O11" s="32" t="s">
        <v>159</v>
      </c>
      <c r="P11" s="122">
        <v>776</v>
      </c>
      <c r="Q11" s="52" t="s">
        <v>161</v>
      </c>
      <c r="S11" s="193" t="s">
        <v>138</v>
      </c>
      <c r="T11" s="118">
        <v>1340</v>
      </c>
      <c r="U11" s="120">
        <v>1318</v>
      </c>
      <c r="V11" s="123">
        <v>943</v>
      </c>
      <c r="W11" s="118">
        <v>0</v>
      </c>
      <c r="X11" s="120">
        <v>3</v>
      </c>
      <c r="Y11" s="123">
        <v>3</v>
      </c>
      <c r="Z11" s="118">
        <f>T11+W11</f>
        <v>1340</v>
      </c>
      <c r="AA11" s="120">
        <f>U11+X11</f>
        <v>1321</v>
      </c>
      <c r="AB11" s="156">
        <f>V11+Y11</f>
        <v>946</v>
      </c>
    </row>
    <row r="12" spans="2:28" ht="15" customHeight="1" thickBot="1">
      <c r="B12" s="127" t="s">
        <v>3</v>
      </c>
      <c r="C12" s="128"/>
      <c r="D12" s="172">
        <f>'前年度末'!D12+'４月'!C38</f>
        <v>11611</v>
      </c>
      <c r="E12" s="173"/>
      <c r="F12" s="174"/>
      <c r="G12" s="55" t="s">
        <v>4</v>
      </c>
      <c r="H12" s="73">
        <f>D12-'前年度末'!D12</f>
        <v>76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2237</v>
      </c>
      <c r="N12" s="120">
        <v>2203</v>
      </c>
      <c r="O12" s="61"/>
      <c r="P12" s="123">
        <v>1477</v>
      </c>
      <c r="Q12" s="59"/>
      <c r="S12" s="194"/>
      <c r="T12" s="175">
        <f>SUM(T11:U11)</f>
        <v>2658</v>
      </c>
      <c r="U12" s="176"/>
      <c r="V12" s="122"/>
      <c r="W12" s="175">
        <f>SUM(W11:X11)</f>
        <v>3</v>
      </c>
      <c r="X12" s="176"/>
      <c r="Y12" s="122"/>
      <c r="Z12" s="175">
        <f>SUM(Z11:AA11)</f>
        <v>2661</v>
      </c>
      <c r="AA12" s="176"/>
      <c r="AB12" s="155"/>
    </row>
    <row r="13" spans="2:28" ht="15" customHeight="1">
      <c r="B13" s="35"/>
      <c r="C13" s="35"/>
      <c r="F13" s="104"/>
      <c r="H13" s="67"/>
      <c r="L13" s="180"/>
      <c r="M13" s="175">
        <f>SUM(M12:N12)</f>
        <v>4440</v>
      </c>
      <c r="N13" s="176"/>
      <c r="O13" s="32" t="s">
        <v>159</v>
      </c>
      <c r="P13" s="122">
        <v>1477</v>
      </c>
      <c r="Q13" s="52" t="s">
        <v>161</v>
      </c>
      <c r="S13" s="193" t="s">
        <v>139</v>
      </c>
      <c r="T13" s="118">
        <v>2207</v>
      </c>
      <c r="U13" s="120">
        <v>2119</v>
      </c>
      <c r="V13" s="123">
        <v>1375</v>
      </c>
      <c r="W13" s="118">
        <v>26</v>
      </c>
      <c r="X13" s="120">
        <v>48</v>
      </c>
      <c r="Y13" s="123">
        <v>54</v>
      </c>
      <c r="Z13" s="118">
        <f>T13+W13</f>
        <v>2233</v>
      </c>
      <c r="AA13" s="120">
        <f>U13+X13</f>
        <v>2167</v>
      </c>
      <c r="AB13" s="156">
        <f>V13+Y13</f>
        <v>1429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7" t="s">
        <v>6</v>
      </c>
      <c r="H14" s="77"/>
      <c r="I14" s="77"/>
      <c r="L14" s="179" t="s">
        <v>140</v>
      </c>
      <c r="M14" s="118">
        <v>534</v>
      </c>
      <c r="N14" s="120">
        <v>508</v>
      </c>
      <c r="O14" s="61"/>
      <c r="P14" s="123">
        <v>335</v>
      </c>
      <c r="Q14" s="59"/>
      <c r="S14" s="194"/>
      <c r="T14" s="175">
        <f>SUM(T13:U13)</f>
        <v>4326</v>
      </c>
      <c r="U14" s="176"/>
      <c r="V14" s="122"/>
      <c r="W14" s="175">
        <f>SUM(W13:X13)</f>
        <v>74</v>
      </c>
      <c r="X14" s="176"/>
      <c r="Y14" s="122"/>
      <c r="Z14" s="175">
        <f>SUM(Z13:AA13)</f>
        <v>4400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882</v>
      </c>
      <c r="E15" s="167"/>
      <c r="F15" s="168"/>
      <c r="G15" s="47" t="s">
        <v>4</v>
      </c>
      <c r="H15" s="69">
        <f>D15-'前年度末'!D15</f>
        <v>20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1042</v>
      </c>
      <c r="N15" s="176"/>
      <c r="O15" s="32" t="s">
        <v>159</v>
      </c>
      <c r="P15" s="122">
        <v>335</v>
      </c>
      <c r="Q15" s="52" t="s">
        <v>161</v>
      </c>
      <c r="S15" s="193" t="s">
        <v>140</v>
      </c>
      <c r="T15" s="118">
        <v>527</v>
      </c>
      <c r="U15" s="120">
        <v>502</v>
      </c>
      <c r="V15" s="123">
        <v>330</v>
      </c>
      <c r="W15" s="118">
        <v>0</v>
      </c>
      <c r="X15" s="120">
        <v>1</v>
      </c>
      <c r="Y15" s="123">
        <v>1</v>
      </c>
      <c r="Z15" s="118">
        <f>T15+W15</f>
        <v>527</v>
      </c>
      <c r="AA15" s="120">
        <f>U15+X15</f>
        <v>503</v>
      </c>
      <c r="AB15" s="156">
        <f>V15+Y15</f>
        <v>331</v>
      </c>
    </row>
    <row r="16" spans="2:28" ht="15" customHeight="1">
      <c r="B16" s="125" t="s">
        <v>1</v>
      </c>
      <c r="C16" s="126"/>
      <c r="D16" s="186">
        <f>'前年度末'!D16+'４月'!D47</f>
        <v>442</v>
      </c>
      <c r="E16" s="170"/>
      <c r="F16" s="171"/>
      <c r="G16" s="49" t="s">
        <v>4</v>
      </c>
      <c r="H16" s="70">
        <f>D16-'前年度末'!D16</f>
        <v>13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1433</v>
      </c>
      <c r="N16" s="120">
        <v>1445</v>
      </c>
      <c r="O16" s="61"/>
      <c r="P16" s="123">
        <v>994</v>
      </c>
      <c r="Q16" s="59"/>
      <c r="S16" s="194"/>
      <c r="T16" s="175">
        <f>SUM(T15:U15)</f>
        <v>1029</v>
      </c>
      <c r="U16" s="176"/>
      <c r="V16" s="122"/>
      <c r="W16" s="175">
        <f>SUM(W15:X15)</f>
        <v>1</v>
      </c>
      <c r="X16" s="176"/>
      <c r="Y16" s="122"/>
      <c r="Z16" s="175">
        <f>SUM(Z15:AA15)</f>
        <v>1030</v>
      </c>
      <c r="AA16" s="176"/>
      <c r="AB16" s="155"/>
    </row>
    <row r="17" spans="2:28" ht="15" customHeight="1">
      <c r="B17" s="125" t="s">
        <v>2</v>
      </c>
      <c r="C17" s="126"/>
      <c r="D17" s="186">
        <f>'前年度末'!D17+'４月'!E47</f>
        <v>440</v>
      </c>
      <c r="E17" s="170"/>
      <c r="F17" s="171"/>
      <c r="G17" s="49" t="s">
        <v>4</v>
      </c>
      <c r="H17" s="70">
        <f>D17-'前年度末'!D17</f>
        <v>7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2878</v>
      </c>
      <c r="N17" s="176"/>
      <c r="O17" s="32" t="s">
        <v>159</v>
      </c>
      <c r="P17" s="122">
        <v>941</v>
      </c>
      <c r="Q17" s="52" t="s">
        <v>161</v>
      </c>
      <c r="S17" s="193" t="s">
        <v>193</v>
      </c>
      <c r="T17" s="118">
        <v>4459</v>
      </c>
      <c r="U17" s="120">
        <v>4382</v>
      </c>
      <c r="V17" s="123">
        <v>2965</v>
      </c>
      <c r="W17" s="118">
        <v>144</v>
      </c>
      <c r="X17" s="120">
        <v>143</v>
      </c>
      <c r="Y17" s="123">
        <v>222</v>
      </c>
      <c r="Z17" s="118">
        <f>T17+W17</f>
        <v>4603</v>
      </c>
      <c r="AA17" s="120">
        <f>U17+X17</f>
        <v>4525</v>
      </c>
      <c r="AB17" s="156">
        <f>V17+Y17</f>
        <v>3187</v>
      </c>
    </row>
    <row r="18" spans="2:28" ht="15" customHeight="1" thickBot="1">
      <c r="B18" s="127" t="s">
        <v>3</v>
      </c>
      <c r="C18" s="128"/>
      <c r="D18" s="172">
        <f>'前年度末'!D18+'４月'!C47</f>
        <v>641</v>
      </c>
      <c r="E18" s="173"/>
      <c r="F18" s="174"/>
      <c r="G18" s="55" t="s">
        <v>4</v>
      </c>
      <c r="H18" s="73">
        <f>D18-'前年度末'!D18</f>
        <v>19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2584</v>
      </c>
      <c r="N18" s="120">
        <v>2486</v>
      </c>
      <c r="O18" s="61"/>
      <c r="P18" s="123">
        <v>1812</v>
      </c>
      <c r="Q18" s="59"/>
      <c r="S18" s="194"/>
      <c r="T18" s="175">
        <f>SUM(T17:U17)</f>
        <v>8841</v>
      </c>
      <c r="U18" s="176"/>
      <c r="V18" s="122"/>
      <c r="W18" s="175">
        <f>SUM(W17:X17)</f>
        <v>287</v>
      </c>
      <c r="X18" s="176"/>
      <c r="Y18" s="122"/>
      <c r="Z18" s="175">
        <f>SUM(Z17:AA17)</f>
        <v>9128</v>
      </c>
      <c r="AA18" s="176"/>
      <c r="AB18" s="155"/>
    </row>
    <row r="19" spans="3:28" ht="15" customHeight="1">
      <c r="C19" s="10"/>
      <c r="D19" s="10"/>
      <c r="E19" s="10"/>
      <c r="F19" s="46"/>
      <c r="L19" s="180"/>
      <c r="M19" s="175">
        <f>SUM(M18:N18)</f>
        <v>5070</v>
      </c>
      <c r="N19" s="176"/>
      <c r="O19" s="32" t="s">
        <v>159</v>
      </c>
      <c r="P19" s="122">
        <v>1812</v>
      </c>
      <c r="Q19" s="52" t="s">
        <v>161</v>
      </c>
      <c r="S19" s="193" t="s">
        <v>194</v>
      </c>
      <c r="T19" s="118">
        <v>68</v>
      </c>
      <c r="U19" s="120">
        <v>67</v>
      </c>
      <c r="V19" s="123">
        <v>43</v>
      </c>
      <c r="W19" s="118">
        <v>0</v>
      </c>
      <c r="X19" s="120">
        <v>0</v>
      </c>
      <c r="Y19" s="123">
        <v>0</v>
      </c>
      <c r="Z19" s="118">
        <f>T19+W19</f>
        <v>68</v>
      </c>
      <c r="AA19" s="120">
        <f>U19+X19</f>
        <v>67</v>
      </c>
      <c r="AB19" s="156">
        <f>V19+Y19</f>
        <v>43</v>
      </c>
    </row>
    <row r="20" spans="2:28" ht="15" customHeight="1">
      <c r="B20" s="88" t="s">
        <v>7</v>
      </c>
      <c r="C20" s="35"/>
      <c r="H20" s="66"/>
      <c r="L20" s="179" t="s">
        <v>143</v>
      </c>
      <c r="M20" s="118">
        <v>78</v>
      </c>
      <c r="N20" s="120">
        <v>86</v>
      </c>
      <c r="O20" s="61"/>
      <c r="P20" s="123">
        <v>46</v>
      </c>
      <c r="Q20" s="59"/>
      <c r="S20" s="194"/>
      <c r="T20" s="175">
        <f>SUM(T19:U19)</f>
        <v>135</v>
      </c>
      <c r="U20" s="176"/>
      <c r="V20" s="122"/>
      <c r="W20" s="175">
        <f>SUM(W19:X19)</f>
        <v>0</v>
      </c>
      <c r="X20" s="176"/>
      <c r="Y20" s="122"/>
      <c r="Z20" s="175">
        <f>SUM(Z19:AA19)</f>
        <v>135</v>
      </c>
      <c r="AA20" s="176"/>
      <c r="AB20" s="155"/>
    </row>
    <row r="21" spans="8:28" ht="15" customHeight="1" thickBot="1">
      <c r="H21" s="66"/>
      <c r="L21" s="180"/>
      <c r="M21" s="175">
        <f>SUM(M20:N20)</f>
        <v>164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1325</v>
      </c>
      <c r="U21" s="120">
        <v>1264</v>
      </c>
      <c r="V21" s="123">
        <v>867</v>
      </c>
      <c r="W21" s="118">
        <v>50</v>
      </c>
      <c r="X21" s="120">
        <v>32</v>
      </c>
      <c r="Y21" s="123">
        <v>56</v>
      </c>
      <c r="Z21" s="118">
        <f>T21+W21</f>
        <v>1375</v>
      </c>
      <c r="AA21" s="120">
        <f>U21+X21</f>
        <v>1296</v>
      </c>
      <c r="AB21" s="156">
        <f>V21+Y21</f>
        <v>923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9" t="s">
        <v>144</v>
      </c>
      <c r="M22" s="118">
        <v>1367</v>
      </c>
      <c r="N22" s="120">
        <v>1292</v>
      </c>
      <c r="O22" s="61"/>
      <c r="P22" s="123">
        <v>920</v>
      </c>
      <c r="Q22" s="59"/>
      <c r="S22" s="194"/>
      <c r="T22" s="175">
        <f>SUM(T21:U21)</f>
        <v>2589</v>
      </c>
      <c r="U22" s="176"/>
      <c r="V22" s="122"/>
      <c r="W22" s="175">
        <f>SUM(W21:X21)</f>
        <v>82</v>
      </c>
      <c r="X22" s="176"/>
      <c r="Y22" s="122"/>
      <c r="Z22" s="175">
        <f>SUM(Z21:AA21)</f>
        <v>2671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11</v>
      </c>
      <c r="E23" s="105">
        <f t="shared" si="0"/>
        <v>18</v>
      </c>
      <c r="F23" s="106">
        <f>SUM(D23:E23)</f>
        <v>29</v>
      </c>
      <c r="G23" s="49" t="s">
        <v>4</v>
      </c>
      <c r="H23" s="71">
        <f>F23-'前年度末'!F23</f>
        <v>-7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2659</v>
      </c>
      <c r="N23" s="176"/>
      <c r="O23" s="32" t="s">
        <v>159</v>
      </c>
      <c r="P23" s="122">
        <v>920</v>
      </c>
      <c r="Q23" s="52" t="s">
        <v>161</v>
      </c>
      <c r="S23" s="193" t="s">
        <v>145</v>
      </c>
      <c r="T23" s="118">
        <v>466</v>
      </c>
      <c r="U23" s="120">
        <v>449</v>
      </c>
      <c r="V23" s="123">
        <v>262</v>
      </c>
      <c r="W23" s="118">
        <v>3</v>
      </c>
      <c r="X23" s="120">
        <v>4</v>
      </c>
      <c r="Y23" s="123">
        <v>5</v>
      </c>
      <c r="Z23" s="118">
        <f>T23+W23</f>
        <v>469</v>
      </c>
      <c r="AA23" s="120">
        <f>U23+X23</f>
        <v>453</v>
      </c>
      <c r="AB23" s="156">
        <f>V23+Y23</f>
        <v>267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15</v>
      </c>
      <c r="E24" s="105">
        <f t="shared" si="0"/>
        <v>7</v>
      </c>
      <c r="F24" s="106">
        <f aca="true" t="shared" si="2" ref="F24:F29">SUM(D24:E24)</f>
        <v>22</v>
      </c>
      <c r="G24" s="49" t="s">
        <v>4</v>
      </c>
      <c r="H24" s="71">
        <f>F24-'前年度末'!F24</f>
        <v>4</v>
      </c>
      <c r="I24" s="50" t="s">
        <v>5</v>
      </c>
      <c r="J24" s="35" t="str">
        <f t="shared" si="1"/>
        <v>↑</v>
      </c>
      <c r="L24" s="179" t="s">
        <v>145</v>
      </c>
      <c r="M24" s="118">
        <v>465</v>
      </c>
      <c r="N24" s="120">
        <v>451</v>
      </c>
      <c r="O24" s="61"/>
      <c r="P24" s="123">
        <v>263</v>
      </c>
      <c r="Q24" s="59"/>
      <c r="S24" s="194"/>
      <c r="T24" s="175">
        <f>SUM(T23:U23)</f>
        <v>915</v>
      </c>
      <c r="U24" s="176"/>
      <c r="V24" s="122"/>
      <c r="W24" s="175">
        <f>SUM(W23:X23)</f>
        <v>7</v>
      </c>
      <c r="X24" s="176"/>
      <c r="Y24" s="122"/>
      <c r="Z24" s="175">
        <f>SUM(Z23:AA23)</f>
        <v>922</v>
      </c>
      <c r="AA24" s="176"/>
      <c r="AB24" s="155"/>
    </row>
    <row r="25" spans="2:28" ht="15" customHeight="1">
      <c r="B25" s="13" t="s">
        <v>11</v>
      </c>
      <c r="C25" s="105">
        <f t="shared" si="0"/>
        <v>172</v>
      </c>
      <c r="D25" s="105">
        <f t="shared" si="0"/>
        <v>184</v>
      </c>
      <c r="E25" s="105">
        <f t="shared" si="0"/>
        <v>135</v>
      </c>
      <c r="F25" s="106">
        <f t="shared" si="2"/>
        <v>319</v>
      </c>
      <c r="G25" s="49" t="s">
        <v>4</v>
      </c>
      <c r="H25" s="71">
        <f>F25-'前年度末'!F25</f>
        <v>142</v>
      </c>
      <c r="I25" s="50" t="s">
        <v>5</v>
      </c>
      <c r="J25" s="35" t="str">
        <f t="shared" si="1"/>
        <v>↑</v>
      </c>
      <c r="L25" s="180"/>
      <c r="M25" s="175">
        <f>SUM(M24:N24)</f>
        <v>916</v>
      </c>
      <c r="N25" s="176"/>
      <c r="O25" s="32" t="s">
        <v>159</v>
      </c>
      <c r="P25" s="122">
        <v>261</v>
      </c>
      <c r="Q25" s="52" t="s">
        <v>161</v>
      </c>
      <c r="S25" s="193" t="s">
        <v>146</v>
      </c>
      <c r="T25" s="118">
        <v>2003</v>
      </c>
      <c r="U25" s="120">
        <v>1921</v>
      </c>
      <c r="V25" s="123">
        <v>1493</v>
      </c>
      <c r="W25" s="118">
        <v>117</v>
      </c>
      <c r="X25" s="120">
        <v>84</v>
      </c>
      <c r="Y25" s="123">
        <v>145</v>
      </c>
      <c r="Z25" s="118">
        <f>T25+W25</f>
        <v>2120</v>
      </c>
      <c r="AA25" s="120">
        <f>U25+X25</f>
        <v>2005</v>
      </c>
      <c r="AB25" s="156">
        <f>V25+Y25</f>
        <v>1638</v>
      </c>
    </row>
    <row r="26" spans="2:28" ht="15" customHeight="1">
      <c r="B26" s="13" t="s">
        <v>12</v>
      </c>
      <c r="C26" s="105">
        <f t="shared" si="0"/>
        <v>77</v>
      </c>
      <c r="D26" s="105">
        <f t="shared" si="0"/>
        <v>125</v>
      </c>
      <c r="E26" s="105">
        <f t="shared" si="0"/>
        <v>116</v>
      </c>
      <c r="F26" s="106">
        <f t="shared" si="2"/>
        <v>241</v>
      </c>
      <c r="G26" s="49" t="s">
        <v>4</v>
      </c>
      <c r="H26" s="71">
        <f>F26-'前年度末'!F26</f>
        <v>93</v>
      </c>
      <c r="I26" s="50" t="s">
        <v>5</v>
      </c>
      <c r="J26" s="35" t="str">
        <f t="shared" si="1"/>
        <v>↑</v>
      </c>
      <c r="L26" s="179" t="s">
        <v>146</v>
      </c>
      <c r="M26" s="118">
        <v>1920</v>
      </c>
      <c r="N26" s="120">
        <v>1789</v>
      </c>
      <c r="O26" s="61"/>
      <c r="P26" s="123">
        <v>1502</v>
      </c>
      <c r="Q26" s="59"/>
      <c r="S26" s="194"/>
      <c r="T26" s="175">
        <f>SUM(T25:U25)</f>
        <v>3924</v>
      </c>
      <c r="U26" s="176"/>
      <c r="V26" s="122"/>
      <c r="W26" s="175">
        <f>SUM(W25:X25)</f>
        <v>201</v>
      </c>
      <c r="X26" s="176"/>
      <c r="Y26" s="122"/>
      <c r="Z26" s="175">
        <f>SUM(Z25:AA25)</f>
        <v>4125</v>
      </c>
      <c r="AA26" s="176"/>
      <c r="AB26" s="155"/>
    </row>
    <row r="27" spans="2:28" ht="15" customHeight="1">
      <c r="B27" s="13" t="s">
        <v>13</v>
      </c>
      <c r="C27" s="105">
        <f t="shared" si="0"/>
        <v>14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F27-'前年度末'!F27</f>
        <v>-3</v>
      </c>
      <c r="I27" s="50" t="s">
        <v>5</v>
      </c>
      <c r="J27" s="35" t="str">
        <f t="shared" si="1"/>
        <v>↓</v>
      </c>
      <c r="L27" s="180"/>
      <c r="M27" s="175">
        <f>SUM(M26:N26)</f>
        <v>3709</v>
      </c>
      <c r="N27" s="176"/>
      <c r="O27" s="32" t="s">
        <v>159</v>
      </c>
      <c r="P27" s="122">
        <v>1445</v>
      </c>
      <c r="Q27" s="52" t="s">
        <v>161</v>
      </c>
      <c r="S27" s="193" t="s">
        <v>195</v>
      </c>
      <c r="T27" s="118">
        <v>2499</v>
      </c>
      <c r="U27" s="120">
        <v>2588</v>
      </c>
      <c r="V27" s="123">
        <v>1605</v>
      </c>
      <c r="W27" s="118">
        <v>48</v>
      </c>
      <c r="X27" s="120">
        <v>67</v>
      </c>
      <c r="Y27" s="123">
        <v>93</v>
      </c>
      <c r="Z27" s="118">
        <f>T27+W27</f>
        <v>2547</v>
      </c>
      <c r="AA27" s="120">
        <f>U27+X27</f>
        <v>2655</v>
      </c>
      <c r="AB27" s="156">
        <f>V27+Y27</f>
        <v>1698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3</v>
      </c>
      <c r="E28" s="107">
        <f t="shared" si="0"/>
        <v>1</v>
      </c>
      <c r="F28" s="108">
        <f t="shared" si="2"/>
        <v>4</v>
      </c>
      <c r="G28" s="60" t="s">
        <v>4</v>
      </c>
      <c r="H28" s="76">
        <f>F28-'前年度末'!F28</f>
        <v>3</v>
      </c>
      <c r="I28" s="53" t="s">
        <v>5</v>
      </c>
      <c r="J28" s="35" t="str">
        <f t="shared" si="1"/>
        <v>↑</v>
      </c>
      <c r="L28" s="179" t="s">
        <v>147</v>
      </c>
      <c r="M28" s="118">
        <v>377</v>
      </c>
      <c r="N28" s="120">
        <v>380</v>
      </c>
      <c r="O28" s="61"/>
      <c r="P28" s="123">
        <v>259</v>
      </c>
      <c r="Q28" s="59"/>
      <c r="S28" s="194"/>
      <c r="T28" s="175">
        <f>SUM(T27:U27)</f>
        <v>5087</v>
      </c>
      <c r="U28" s="176"/>
      <c r="V28" s="122"/>
      <c r="W28" s="175">
        <f>SUM(W27:X27)</f>
        <v>115</v>
      </c>
      <c r="X28" s="176"/>
      <c r="Y28" s="122"/>
      <c r="Z28" s="175">
        <f>SUM(Z27:AA27)</f>
        <v>5202</v>
      </c>
      <c r="AA28" s="176"/>
      <c r="AB28" s="155"/>
    </row>
    <row r="29" spans="2:28" ht="15" customHeight="1" thickBot="1">
      <c r="B29" s="15" t="s">
        <v>15</v>
      </c>
      <c r="C29" s="109">
        <f t="shared" si="0"/>
        <v>95</v>
      </c>
      <c r="D29" s="109">
        <f t="shared" si="0"/>
        <v>53</v>
      </c>
      <c r="E29" s="109">
        <f t="shared" si="0"/>
        <v>29</v>
      </c>
      <c r="F29" s="110">
        <f t="shared" si="2"/>
        <v>82</v>
      </c>
      <c r="G29" s="64" t="s">
        <v>4</v>
      </c>
      <c r="H29" s="75">
        <f>F29-'前年度末'!F29</f>
        <v>32</v>
      </c>
      <c r="I29" s="63" t="s">
        <v>5</v>
      </c>
      <c r="J29" s="35" t="str">
        <f t="shared" si="1"/>
        <v>↑</v>
      </c>
      <c r="L29" s="180"/>
      <c r="M29" s="175">
        <f>SUM(M28:N28)</f>
        <v>757</v>
      </c>
      <c r="N29" s="176"/>
      <c r="O29" s="32" t="s">
        <v>159</v>
      </c>
      <c r="P29" s="160">
        <v>259</v>
      </c>
      <c r="Q29" s="52" t="s">
        <v>161</v>
      </c>
      <c r="S29" s="193" t="s">
        <v>151</v>
      </c>
      <c r="T29" s="118">
        <v>962</v>
      </c>
      <c r="U29" s="120">
        <v>967</v>
      </c>
      <c r="V29" s="123">
        <v>608</v>
      </c>
      <c r="W29" s="118">
        <v>0</v>
      </c>
      <c r="X29" s="120">
        <v>2</v>
      </c>
      <c r="Y29" s="123">
        <v>2</v>
      </c>
      <c r="Z29" s="118">
        <f>T29+W29</f>
        <v>962</v>
      </c>
      <c r="AA29" s="120">
        <f>U29+X29</f>
        <v>969</v>
      </c>
      <c r="AB29" s="156">
        <f>V29+Y29</f>
        <v>610</v>
      </c>
    </row>
    <row r="30" spans="8:28" ht="15" customHeight="1" thickBot="1">
      <c r="H30" s="66"/>
      <c r="L30" s="179" t="s">
        <v>148</v>
      </c>
      <c r="M30" s="118">
        <v>1047</v>
      </c>
      <c r="N30" s="120">
        <v>1087</v>
      </c>
      <c r="O30" s="61"/>
      <c r="P30" s="123">
        <v>751</v>
      </c>
      <c r="Q30" s="59"/>
      <c r="S30" s="194"/>
      <c r="T30" s="175">
        <f>SUM(T29:U29)</f>
        <v>1929</v>
      </c>
      <c r="U30" s="176"/>
      <c r="V30" s="122"/>
      <c r="W30" s="175">
        <f>SUM(W29:X29)</f>
        <v>2</v>
      </c>
      <c r="X30" s="176"/>
      <c r="Y30" s="122"/>
      <c r="Z30" s="175">
        <f>SUM(Z29:AA29)</f>
        <v>1931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80"/>
      <c r="M31" s="175">
        <f>SUM(M30:N30)</f>
        <v>2134</v>
      </c>
      <c r="N31" s="176"/>
      <c r="O31" s="32" t="s">
        <v>159</v>
      </c>
      <c r="P31" s="122">
        <v>750</v>
      </c>
      <c r="Q31" s="52" t="s">
        <v>161</v>
      </c>
      <c r="S31" s="193" t="s">
        <v>152</v>
      </c>
      <c r="T31" s="118">
        <v>164</v>
      </c>
      <c r="U31" s="120">
        <v>147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147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11</v>
      </c>
      <c r="E32" s="116">
        <v>18</v>
      </c>
      <c r="F32" s="106">
        <f>SUM(D32:E32)</f>
        <v>29</v>
      </c>
      <c r="G32" s="49" t="s">
        <v>4</v>
      </c>
      <c r="H32" s="71">
        <f>F32-'前年度末'!F32</f>
        <v>-7</v>
      </c>
      <c r="I32" s="50" t="s">
        <v>5</v>
      </c>
      <c r="J32" s="35" t="str">
        <f aca="true" t="shared" si="3" ref="J32:J38">IF(H32=0,"",IF(H32&gt;0,"↑","↓"))</f>
        <v>↓</v>
      </c>
      <c r="L32" s="179" t="s">
        <v>149</v>
      </c>
      <c r="M32" s="118">
        <v>1094</v>
      </c>
      <c r="N32" s="120">
        <v>1179</v>
      </c>
      <c r="O32" s="61"/>
      <c r="P32" s="123">
        <v>688</v>
      </c>
      <c r="Q32" s="59"/>
      <c r="S32" s="194"/>
      <c r="T32" s="175">
        <f>SUM(T31:U31)</f>
        <v>311</v>
      </c>
      <c r="U32" s="176"/>
      <c r="V32" s="122"/>
      <c r="W32" s="175">
        <f>SUM(W31:X31)</f>
        <v>0</v>
      </c>
      <c r="X32" s="176"/>
      <c r="Y32" s="122"/>
      <c r="Z32" s="175">
        <f>SUM(Z31:AA31)</f>
        <v>311</v>
      </c>
      <c r="AA32" s="176"/>
      <c r="AB32" s="155"/>
    </row>
    <row r="33" spans="2:28" ht="15" customHeight="1">
      <c r="B33" s="13" t="s">
        <v>10</v>
      </c>
      <c r="C33" s="116">
        <v>4</v>
      </c>
      <c r="D33" s="116">
        <v>15</v>
      </c>
      <c r="E33" s="116">
        <v>7</v>
      </c>
      <c r="F33" s="106">
        <f aca="true" t="shared" si="4" ref="F33:F38">SUM(D33:E33)</f>
        <v>22</v>
      </c>
      <c r="G33" s="49" t="s">
        <v>4</v>
      </c>
      <c r="H33" s="71">
        <f>F33-'前年度末'!F33</f>
        <v>4</v>
      </c>
      <c r="I33" s="50" t="s">
        <v>5</v>
      </c>
      <c r="J33" s="35" t="str">
        <f t="shared" si="3"/>
        <v>↑</v>
      </c>
      <c r="L33" s="180"/>
      <c r="M33" s="175">
        <f>SUM(M32:N32)</f>
        <v>2273</v>
      </c>
      <c r="N33" s="176"/>
      <c r="O33" s="32" t="s">
        <v>159</v>
      </c>
      <c r="P33" s="122">
        <v>688</v>
      </c>
      <c r="Q33" s="52" t="s">
        <v>161</v>
      </c>
      <c r="S33" s="193" t="s">
        <v>153</v>
      </c>
      <c r="T33" s="118">
        <v>183</v>
      </c>
      <c r="U33" s="120">
        <v>220</v>
      </c>
      <c r="V33" s="123">
        <v>91</v>
      </c>
      <c r="W33" s="118">
        <v>0</v>
      </c>
      <c r="X33" s="120">
        <v>0</v>
      </c>
      <c r="Y33" s="123">
        <v>0</v>
      </c>
      <c r="Z33" s="118">
        <f>T33+W33</f>
        <v>183</v>
      </c>
      <c r="AA33" s="120">
        <f>U33+X33</f>
        <v>220</v>
      </c>
      <c r="AB33" s="156">
        <f>V33+Y33</f>
        <v>91</v>
      </c>
    </row>
    <row r="34" spans="2:28" ht="15" customHeight="1">
      <c r="B34" s="13" t="s">
        <v>11</v>
      </c>
      <c r="C34" s="116">
        <v>133</v>
      </c>
      <c r="D34" s="116">
        <v>160</v>
      </c>
      <c r="E34" s="116">
        <v>108</v>
      </c>
      <c r="F34" s="106">
        <f t="shared" si="4"/>
        <v>268</v>
      </c>
      <c r="G34" s="49" t="s">
        <v>4</v>
      </c>
      <c r="H34" s="71">
        <f>F34-'前年度末'!F34</f>
        <v>143</v>
      </c>
      <c r="I34" s="50" t="s">
        <v>5</v>
      </c>
      <c r="J34" s="35" t="str">
        <f t="shared" si="3"/>
        <v>↑</v>
      </c>
      <c r="L34" s="179" t="s">
        <v>150</v>
      </c>
      <c r="M34" s="118">
        <v>406</v>
      </c>
      <c r="N34" s="120">
        <v>389</v>
      </c>
      <c r="O34" s="61"/>
      <c r="P34" s="123">
        <v>259</v>
      </c>
      <c r="Q34" s="59"/>
      <c r="S34" s="194"/>
      <c r="T34" s="175">
        <f>SUM(T33:U33)</f>
        <v>403</v>
      </c>
      <c r="U34" s="176"/>
      <c r="V34" s="122"/>
      <c r="W34" s="175">
        <f>SUM(W33:X33)</f>
        <v>0</v>
      </c>
      <c r="X34" s="176"/>
      <c r="Y34" s="122"/>
      <c r="Z34" s="175">
        <f>SUM(Z33:AA33)</f>
        <v>403</v>
      </c>
      <c r="AA34" s="176"/>
      <c r="AB34" s="155"/>
    </row>
    <row r="35" spans="2:28" ht="15" customHeight="1">
      <c r="B35" s="13" t="s">
        <v>12</v>
      </c>
      <c r="C35" s="116">
        <v>60</v>
      </c>
      <c r="D35" s="116">
        <v>117</v>
      </c>
      <c r="E35" s="116">
        <v>97</v>
      </c>
      <c r="F35" s="106">
        <f t="shared" si="4"/>
        <v>214</v>
      </c>
      <c r="G35" s="49" t="s">
        <v>4</v>
      </c>
      <c r="H35" s="71">
        <f>F35-'前年度末'!F35</f>
        <v>95</v>
      </c>
      <c r="I35" s="50" t="s">
        <v>5</v>
      </c>
      <c r="J35" s="35" t="str">
        <f t="shared" si="3"/>
        <v>↑</v>
      </c>
      <c r="L35" s="180"/>
      <c r="M35" s="175">
        <f>SUM(M34:N34)</f>
        <v>795</v>
      </c>
      <c r="N35" s="176"/>
      <c r="O35" s="32" t="s">
        <v>159</v>
      </c>
      <c r="P35" s="122">
        <v>259</v>
      </c>
      <c r="Q35" s="52" t="s">
        <v>161</v>
      </c>
      <c r="S35" s="193" t="s">
        <v>154</v>
      </c>
      <c r="T35" s="118">
        <v>648</v>
      </c>
      <c r="U35" s="120">
        <v>632</v>
      </c>
      <c r="V35" s="123">
        <v>418</v>
      </c>
      <c r="W35" s="118">
        <v>46</v>
      </c>
      <c r="X35" s="120">
        <v>53</v>
      </c>
      <c r="Y35" s="123">
        <v>52</v>
      </c>
      <c r="Z35" s="118">
        <f>T35+W35</f>
        <v>694</v>
      </c>
      <c r="AA35" s="120">
        <f>U35+X35</f>
        <v>685</v>
      </c>
      <c r="AB35" s="156">
        <f>V35+Y35</f>
        <v>470</v>
      </c>
    </row>
    <row r="36" spans="2:28" ht="15" customHeight="1">
      <c r="B36" s="13" t="s">
        <v>13</v>
      </c>
      <c r="C36" s="116">
        <v>13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F36-'前年度末'!F36</f>
        <v>-3</v>
      </c>
      <c r="I36" s="50" t="s">
        <v>5</v>
      </c>
      <c r="J36" s="35" t="str">
        <f t="shared" si="3"/>
        <v>↓</v>
      </c>
      <c r="L36" s="179" t="s">
        <v>151</v>
      </c>
      <c r="M36" s="118">
        <v>962</v>
      </c>
      <c r="N36" s="120">
        <v>969</v>
      </c>
      <c r="O36" s="61"/>
      <c r="P36" s="123">
        <v>610</v>
      </c>
      <c r="Q36" s="59"/>
      <c r="S36" s="194"/>
      <c r="T36" s="175">
        <f>SUM(T35:U35)</f>
        <v>1280</v>
      </c>
      <c r="U36" s="176"/>
      <c r="V36" s="122"/>
      <c r="W36" s="175">
        <f>SUM(W35:X35)</f>
        <v>99</v>
      </c>
      <c r="X36" s="176"/>
      <c r="Y36" s="122"/>
      <c r="Z36" s="175">
        <f>SUM(Z35:AA35)</f>
        <v>1379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3"/>
      </c>
      <c r="L37" s="180"/>
      <c r="M37" s="175">
        <f>SUM(M36:N36)</f>
        <v>1931</v>
      </c>
      <c r="N37" s="176"/>
      <c r="O37" s="32" t="s">
        <v>159</v>
      </c>
      <c r="P37" s="122">
        <v>610</v>
      </c>
      <c r="Q37" s="52" t="s">
        <v>161</v>
      </c>
      <c r="S37" s="193" t="s">
        <v>196</v>
      </c>
      <c r="T37" s="118">
        <v>325</v>
      </c>
      <c r="U37" s="120">
        <v>324</v>
      </c>
      <c r="V37" s="123">
        <v>212</v>
      </c>
      <c r="W37" s="118">
        <v>8</v>
      </c>
      <c r="X37" s="120">
        <v>3</v>
      </c>
      <c r="Y37" s="123">
        <v>8</v>
      </c>
      <c r="Z37" s="118">
        <f>T37+W37</f>
        <v>333</v>
      </c>
      <c r="AA37" s="120">
        <f>U37+X37</f>
        <v>327</v>
      </c>
      <c r="AB37" s="156">
        <f>V37+Y37</f>
        <v>220</v>
      </c>
    </row>
    <row r="38" spans="2:28" ht="15" customHeight="1" thickBot="1">
      <c r="B38" s="15" t="s">
        <v>15</v>
      </c>
      <c r="C38" s="109">
        <f>C32-C33+C34-C35+C36-C37</f>
        <v>76</v>
      </c>
      <c r="D38" s="109">
        <f>D32-D33+D34-D35+D36-D37</f>
        <v>40</v>
      </c>
      <c r="E38" s="109">
        <f>E32-E33+E34-E35+E36-E37</f>
        <v>22</v>
      </c>
      <c r="F38" s="110">
        <f t="shared" si="4"/>
        <v>62</v>
      </c>
      <c r="G38" s="64" t="s">
        <v>4</v>
      </c>
      <c r="H38" s="75">
        <f>F38-'前年度末'!F38</f>
        <v>34</v>
      </c>
      <c r="I38" s="63" t="s">
        <v>5</v>
      </c>
      <c r="J38" s="35" t="str">
        <f t="shared" si="3"/>
        <v>↑</v>
      </c>
      <c r="L38" s="179" t="s">
        <v>152</v>
      </c>
      <c r="M38" s="118">
        <v>157</v>
      </c>
      <c r="N38" s="120">
        <v>141</v>
      </c>
      <c r="O38" s="61"/>
      <c r="P38" s="123">
        <v>74</v>
      </c>
      <c r="Q38" s="59"/>
      <c r="S38" s="194"/>
      <c r="T38" s="175">
        <f>SUM(T37:U37)</f>
        <v>649</v>
      </c>
      <c r="U38" s="176"/>
      <c r="V38" s="122"/>
      <c r="W38" s="175">
        <f>SUM(W37:X37)</f>
        <v>11</v>
      </c>
      <c r="X38" s="176"/>
      <c r="Y38" s="122"/>
      <c r="Z38" s="175">
        <f>SUM(Z37:AA37)</f>
        <v>660</v>
      </c>
      <c r="AA38" s="176"/>
      <c r="AB38" s="155"/>
    </row>
    <row r="39" spans="8:28" ht="15" customHeight="1" thickBot="1">
      <c r="H39" s="66"/>
      <c r="L39" s="180"/>
      <c r="M39" s="175">
        <f>SUM(M38:N38)</f>
        <v>298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193</v>
      </c>
      <c r="U39" s="120">
        <v>206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193</v>
      </c>
      <c r="AA39" s="120">
        <f>U39+X39</f>
        <v>206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9" t="s">
        <v>153</v>
      </c>
      <c r="M40" s="118">
        <v>183</v>
      </c>
      <c r="N40" s="120">
        <v>220</v>
      </c>
      <c r="O40" s="61"/>
      <c r="P40" s="123">
        <v>91</v>
      </c>
      <c r="Q40" s="59"/>
      <c r="S40" s="194"/>
      <c r="T40" s="175">
        <f>SUM(T39:U39)</f>
        <v>399</v>
      </c>
      <c r="U40" s="176"/>
      <c r="V40" s="122"/>
      <c r="W40" s="175">
        <f>SUM(W39:X39)</f>
        <v>0</v>
      </c>
      <c r="X40" s="176"/>
      <c r="Y40" s="122"/>
      <c r="Z40" s="175">
        <f>SUM(Z39:AA39)</f>
        <v>399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0</v>
      </c>
      <c r="I41" s="50" t="s">
        <v>5</v>
      </c>
      <c r="J41" s="35">
        <f aca="true" t="shared" si="5" ref="J41:J47">IF(H41=0,"",IF(H41&gt;0,"↑","↓"))</f>
      </c>
      <c r="L41" s="180"/>
      <c r="M41" s="175">
        <f>SUM(M40:N40)</f>
        <v>403</v>
      </c>
      <c r="N41" s="176"/>
      <c r="O41" s="32" t="s">
        <v>163</v>
      </c>
      <c r="P41" s="122">
        <v>91</v>
      </c>
      <c r="Q41" s="52" t="s">
        <v>164</v>
      </c>
      <c r="S41" s="193" t="s">
        <v>157</v>
      </c>
      <c r="T41" s="118">
        <v>112</v>
      </c>
      <c r="U41" s="120">
        <v>103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103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9" t="s">
        <v>154</v>
      </c>
      <c r="M42" s="118">
        <v>694</v>
      </c>
      <c r="N42" s="120">
        <v>685</v>
      </c>
      <c r="O42" s="61"/>
      <c r="P42" s="123">
        <v>470</v>
      </c>
      <c r="Q42" s="59"/>
      <c r="S42" s="194"/>
      <c r="T42" s="175">
        <f>SUM(T41:U41)</f>
        <v>215</v>
      </c>
      <c r="U42" s="176"/>
      <c r="V42" s="122"/>
      <c r="W42" s="175">
        <f>SUM(W41:X41)</f>
        <v>0</v>
      </c>
      <c r="X42" s="176"/>
      <c r="Y42" s="122"/>
      <c r="Z42" s="175">
        <f>SUM(Z41:AA41)</f>
        <v>215</v>
      </c>
      <c r="AA42" s="176"/>
      <c r="AB42" s="155"/>
    </row>
    <row r="43" spans="2:28" ht="15" customHeight="1">
      <c r="B43" s="13" t="s">
        <v>11</v>
      </c>
      <c r="C43" s="116">
        <v>39</v>
      </c>
      <c r="D43" s="116">
        <v>24</v>
      </c>
      <c r="E43" s="116">
        <v>27</v>
      </c>
      <c r="F43" s="106">
        <f t="shared" si="6"/>
        <v>51</v>
      </c>
      <c r="G43" s="49" t="s">
        <v>4</v>
      </c>
      <c r="H43" s="71">
        <f>F43-'前年度末'!F43</f>
        <v>-1</v>
      </c>
      <c r="I43" s="50" t="s">
        <v>5</v>
      </c>
      <c r="J43" s="35" t="str">
        <f t="shared" si="5"/>
        <v>↓</v>
      </c>
      <c r="L43" s="180"/>
      <c r="M43" s="175">
        <f>SUM(M42:N42)</f>
        <v>1379</v>
      </c>
      <c r="N43" s="176"/>
      <c r="O43" s="32" t="s">
        <v>163</v>
      </c>
      <c r="P43" s="122">
        <v>469</v>
      </c>
      <c r="Q43" s="52" t="s">
        <v>164</v>
      </c>
      <c r="S43" s="193" t="s">
        <v>158</v>
      </c>
      <c r="T43" s="111">
        <f>T7+T9+T11+T13+T15+T17+T19+T21+T23+T25+T27+T29+T31+T33+T35+T37+T39+T41</f>
        <v>17768</v>
      </c>
      <c r="U43" s="112">
        <f>U7+U9+U11+U13+U15+U17+U19+U21+U23+U25+U27+U29+U31+U33+U35+U37+U39+U41</f>
        <v>17538</v>
      </c>
      <c r="V43" s="113">
        <f>V7+V9+V11+V13+V15+V17+V19+V21+V23+V25+V27+V29+V31+V33+V35+V37+V39+V41</f>
        <v>11611</v>
      </c>
      <c r="W43" s="111">
        <f aca="true" t="shared" si="7" ref="W43:AB43">W7+W9+W11+W13+W15+W17+W19+W21+W23+W25+W27+W29+W31+W33+W35+W37+W39+W41</f>
        <v>442</v>
      </c>
      <c r="X43" s="112">
        <f t="shared" si="7"/>
        <v>440</v>
      </c>
      <c r="Y43" s="113">
        <f t="shared" si="7"/>
        <v>641</v>
      </c>
      <c r="Z43" s="111">
        <f t="shared" si="7"/>
        <v>18210</v>
      </c>
      <c r="AA43" s="112">
        <f t="shared" si="7"/>
        <v>17978</v>
      </c>
      <c r="AB43" s="157">
        <f t="shared" si="7"/>
        <v>12252</v>
      </c>
    </row>
    <row r="44" spans="2:28" ht="15" customHeight="1" thickBot="1">
      <c r="B44" s="13" t="s">
        <v>12</v>
      </c>
      <c r="C44" s="116">
        <v>17</v>
      </c>
      <c r="D44" s="116">
        <v>8</v>
      </c>
      <c r="E44" s="116">
        <v>19</v>
      </c>
      <c r="F44" s="106">
        <f t="shared" si="6"/>
        <v>27</v>
      </c>
      <c r="G44" s="49" t="s">
        <v>4</v>
      </c>
      <c r="H44" s="71">
        <f>F44-'前年度末'!F44</f>
        <v>-2</v>
      </c>
      <c r="I44" s="50" t="s">
        <v>5</v>
      </c>
      <c r="J44" s="35" t="str">
        <f t="shared" si="5"/>
        <v>↓</v>
      </c>
      <c r="L44" s="179" t="s">
        <v>155</v>
      </c>
      <c r="M44" s="118">
        <v>333</v>
      </c>
      <c r="N44" s="120">
        <v>327</v>
      </c>
      <c r="O44" s="61"/>
      <c r="P44" s="123">
        <v>220</v>
      </c>
      <c r="Q44" s="59"/>
      <c r="S44" s="195"/>
      <c r="T44" s="177">
        <f>SUM(T43:U43)</f>
        <v>35306</v>
      </c>
      <c r="U44" s="178"/>
      <c r="V44" s="114"/>
      <c r="W44" s="177">
        <f>SUM(W43:X43)</f>
        <v>882</v>
      </c>
      <c r="X44" s="178"/>
      <c r="Y44" s="114"/>
      <c r="Z44" s="177">
        <f>SUM(Z43:AA43)</f>
        <v>36188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80"/>
      <c r="M45" s="175">
        <f>SUM(M44:N44)</f>
        <v>660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3</v>
      </c>
      <c r="E46" s="117">
        <v>1</v>
      </c>
      <c r="F46" s="108">
        <f t="shared" si="6"/>
        <v>4</v>
      </c>
      <c r="G46" s="60" t="s">
        <v>4</v>
      </c>
      <c r="H46" s="76">
        <f>F46-'前年度末'!F46</f>
        <v>3</v>
      </c>
      <c r="I46" s="53" t="s">
        <v>5</v>
      </c>
      <c r="J46" s="35" t="str">
        <f t="shared" si="5"/>
        <v>↑</v>
      </c>
      <c r="L46" s="179" t="s">
        <v>156</v>
      </c>
      <c r="M46" s="118">
        <v>193</v>
      </c>
      <c r="N46" s="120">
        <v>206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19</v>
      </c>
      <c r="D47" s="109">
        <f>D41-D42+D43-D44+D45-D46</f>
        <v>13</v>
      </c>
      <c r="E47" s="109">
        <f>E41-E42+E43-E44+E45-E46</f>
        <v>7</v>
      </c>
      <c r="F47" s="110">
        <f t="shared" si="6"/>
        <v>20</v>
      </c>
      <c r="G47" s="64" t="s">
        <v>4</v>
      </c>
      <c r="H47" s="75">
        <f>F47-'前年度末'!F47</f>
        <v>-2</v>
      </c>
      <c r="I47" s="63" t="s">
        <v>5</v>
      </c>
      <c r="J47" s="35" t="str">
        <f t="shared" si="5"/>
        <v>↓</v>
      </c>
      <c r="L47" s="180"/>
      <c r="M47" s="175">
        <f>SUM(M46:N46)</f>
        <v>399</v>
      </c>
      <c r="N47" s="176"/>
      <c r="O47" s="32" t="s">
        <v>165</v>
      </c>
      <c r="P47" s="122">
        <v>99</v>
      </c>
      <c r="Q47" s="52" t="s">
        <v>166</v>
      </c>
    </row>
    <row r="48" spans="12:17" ht="15" customHeight="1">
      <c r="L48" s="179" t="s">
        <v>157</v>
      </c>
      <c r="M48" s="118">
        <v>112</v>
      </c>
      <c r="N48" s="120">
        <v>103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215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407</v>
      </c>
      <c r="N50" s="120">
        <v>382</v>
      </c>
      <c r="O50" s="61"/>
      <c r="P50" s="123">
        <v>215</v>
      </c>
      <c r="Q50" s="59"/>
    </row>
    <row r="51" spans="12:17" ht="15" customHeight="1">
      <c r="L51" s="180"/>
      <c r="M51" s="175">
        <f>SUM(M50:N50)</f>
        <v>789</v>
      </c>
      <c r="N51" s="176"/>
      <c r="O51" s="32" t="s">
        <v>159</v>
      </c>
      <c r="P51" s="122">
        <v>215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18210</v>
      </c>
      <c r="N52" s="112">
        <f>SUM(N6+N8+N10+N12+N14+N16+N18+N20+N22+N24+N26+N28+N30+N32+N34+N36+N38+N40+N42+N44+N46+N48+N50)</f>
        <v>17978</v>
      </c>
      <c r="O52" s="61"/>
      <c r="P52" s="113">
        <f>SUM(P6+P8+P10+P12+P14+P16+P18+P20+P22+P24+P26+P28+P30+P32+P34+P36+P38+P40+P42+P44+P46+P48+P50)</f>
        <v>12252</v>
      </c>
      <c r="Q52" s="59"/>
    </row>
    <row r="53" spans="12:17" ht="15" customHeight="1" thickBot="1">
      <c r="L53" s="181"/>
      <c r="M53" s="177">
        <f>SUM(M52:N52)</f>
        <v>36188</v>
      </c>
      <c r="N53" s="178"/>
      <c r="O53" s="65" t="s">
        <v>167</v>
      </c>
      <c r="P53" s="114">
        <f>SUM(P7+P9+P11+P13+P15+P17+P19+P21+P23+P25+P27+P29+P31+P33+P35+P37+P39+P41+P43+P45+P47+P49+P51)</f>
        <v>11968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0:L51"/>
    <mergeCell ref="L52:L53"/>
    <mergeCell ref="D3:F3"/>
    <mergeCell ref="D4:F4"/>
    <mergeCell ref="D5:F5"/>
    <mergeCell ref="D6:F6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4">
      <selection activeCell="Y45" sqref="Y45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平成１９年５月１日の人口</v>
      </c>
      <c r="C1" s="66"/>
      <c r="E1" s="67"/>
      <c r="H1" s="35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36279</v>
      </c>
      <c r="E3" s="167"/>
      <c r="F3" s="168"/>
      <c r="G3" s="47" t="s">
        <v>4</v>
      </c>
      <c r="H3" s="69">
        <f>D3-'４月'!D3</f>
        <v>91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18260</v>
      </c>
      <c r="E4" s="170"/>
      <c r="F4" s="171"/>
      <c r="G4" s="49" t="s">
        <v>4</v>
      </c>
      <c r="H4" s="70">
        <f>D4-'４月'!D4</f>
        <v>50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18019</v>
      </c>
      <c r="E5" s="170"/>
      <c r="F5" s="171"/>
      <c r="G5" s="51" t="s">
        <v>4</v>
      </c>
      <c r="H5" s="72">
        <f>D5-'４月'!D5</f>
        <v>41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12317</v>
      </c>
      <c r="E6" s="173"/>
      <c r="F6" s="174"/>
      <c r="G6" s="55" t="s">
        <v>4</v>
      </c>
      <c r="H6" s="73">
        <f>D6-'４月'!D6</f>
        <v>65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120</v>
      </c>
      <c r="N6" s="119">
        <v>141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261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120</v>
      </c>
      <c r="U7" s="119">
        <v>141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120</v>
      </c>
      <c r="AA7" s="119">
        <f>U7+X7</f>
        <v>141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169</v>
      </c>
      <c r="N8" s="120">
        <v>190</v>
      </c>
      <c r="O8" s="61"/>
      <c r="P8" s="123">
        <v>103</v>
      </c>
      <c r="Q8" s="59"/>
      <c r="S8" s="194"/>
      <c r="T8" s="175">
        <f>SUM(T7:U7)</f>
        <v>261</v>
      </c>
      <c r="U8" s="176"/>
      <c r="V8" s="122"/>
      <c r="W8" s="175">
        <f>SUM(W7:X7)</f>
        <v>0</v>
      </c>
      <c r="X8" s="176"/>
      <c r="Y8" s="122"/>
      <c r="Z8" s="175">
        <f>SUM(Z7:AA7)</f>
        <v>261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35382</v>
      </c>
      <c r="E9" s="167"/>
      <c r="F9" s="168"/>
      <c r="G9" s="47" t="s">
        <v>4</v>
      </c>
      <c r="H9" s="69">
        <f>D9-'４月'!D9</f>
        <v>76</v>
      </c>
      <c r="I9" s="48" t="s">
        <v>5</v>
      </c>
      <c r="J9" s="35" t="str">
        <f>IF(H9=0,"",IF(H9&gt;0,"↑","↓"))</f>
        <v>↑</v>
      </c>
      <c r="L9" s="180"/>
      <c r="M9" s="175">
        <f>SUM(M8:N8)</f>
        <v>359</v>
      </c>
      <c r="N9" s="176"/>
      <c r="O9" s="32" t="s">
        <v>159</v>
      </c>
      <c r="P9" s="122">
        <v>103</v>
      </c>
      <c r="Q9" s="52" t="s">
        <v>161</v>
      </c>
      <c r="S9" s="193" t="s">
        <v>137</v>
      </c>
      <c r="T9" s="118">
        <v>169</v>
      </c>
      <c r="U9" s="120">
        <v>190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169</v>
      </c>
      <c r="AA9" s="120">
        <f>U9+X9</f>
        <v>190</v>
      </c>
      <c r="AB9" s="156">
        <f>V9+Y9</f>
        <v>103</v>
      </c>
    </row>
    <row r="10" spans="2:28" ht="15" customHeight="1">
      <c r="B10" s="125" t="s">
        <v>1</v>
      </c>
      <c r="C10" s="126"/>
      <c r="D10" s="186">
        <f>'４月'!D10+'５月'!D38</f>
        <v>17806</v>
      </c>
      <c r="E10" s="170"/>
      <c r="F10" s="171"/>
      <c r="G10" s="49" t="s">
        <v>4</v>
      </c>
      <c r="H10" s="70">
        <f>D10-'４月'!D10</f>
        <v>38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1343</v>
      </c>
      <c r="N10" s="120">
        <v>1322</v>
      </c>
      <c r="O10" s="61"/>
      <c r="P10" s="123">
        <v>950</v>
      </c>
      <c r="Q10" s="59"/>
      <c r="S10" s="194"/>
      <c r="T10" s="175">
        <f>SUM(T9:U9)</f>
        <v>359</v>
      </c>
      <c r="U10" s="176"/>
      <c r="V10" s="122"/>
      <c r="W10" s="175">
        <f>SUM(W9:X9)</f>
        <v>0</v>
      </c>
      <c r="X10" s="176"/>
      <c r="Y10" s="122"/>
      <c r="Z10" s="175">
        <f>SUM(Z9:AA9)</f>
        <v>359</v>
      </c>
      <c r="AA10" s="176"/>
      <c r="AB10" s="155"/>
    </row>
    <row r="11" spans="2:28" ht="15" customHeight="1">
      <c r="B11" s="125" t="s">
        <v>2</v>
      </c>
      <c r="C11" s="126"/>
      <c r="D11" s="186">
        <f>'４月'!D11+'５月'!E38</f>
        <v>17576</v>
      </c>
      <c r="E11" s="170"/>
      <c r="F11" s="171"/>
      <c r="G11" s="49" t="s">
        <v>4</v>
      </c>
      <c r="H11" s="72">
        <f>D11-'４月'!D11</f>
        <v>38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2665</v>
      </c>
      <c r="N11" s="176"/>
      <c r="O11" s="32" t="s">
        <v>159</v>
      </c>
      <c r="P11" s="122">
        <v>777</v>
      </c>
      <c r="Q11" s="52" t="s">
        <v>161</v>
      </c>
      <c r="S11" s="193" t="s">
        <v>138</v>
      </c>
      <c r="T11" s="118">
        <v>1343</v>
      </c>
      <c r="U11" s="120">
        <v>1319</v>
      </c>
      <c r="V11" s="123">
        <v>947</v>
      </c>
      <c r="W11" s="118">
        <v>0</v>
      </c>
      <c r="X11" s="120">
        <v>3</v>
      </c>
      <c r="Y11" s="123">
        <v>3</v>
      </c>
      <c r="Z11" s="118">
        <f>T11+W11</f>
        <v>1343</v>
      </c>
      <c r="AA11" s="120">
        <f>U11+X11</f>
        <v>1322</v>
      </c>
      <c r="AB11" s="156">
        <f>V11+Y11</f>
        <v>950</v>
      </c>
    </row>
    <row r="12" spans="2:28" ht="15" customHeight="1" thickBot="1">
      <c r="B12" s="127" t="s">
        <v>3</v>
      </c>
      <c r="C12" s="128"/>
      <c r="D12" s="172">
        <f>'４月'!D12+'５月'!C38</f>
        <v>11669</v>
      </c>
      <c r="E12" s="173"/>
      <c r="F12" s="174"/>
      <c r="G12" s="55" t="s">
        <v>4</v>
      </c>
      <c r="H12" s="73">
        <f>D12-'４月'!D12</f>
        <v>58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2251</v>
      </c>
      <c r="N12" s="120">
        <v>2227</v>
      </c>
      <c r="O12" s="61"/>
      <c r="P12" s="123">
        <v>1494</v>
      </c>
      <c r="Q12" s="59"/>
      <c r="S12" s="194"/>
      <c r="T12" s="175">
        <f>SUM(T11:U11)</f>
        <v>2662</v>
      </c>
      <c r="U12" s="176"/>
      <c r="V12" s="122"/>
      <c r="W12" s="175">
        <f>SUM(W11:X11)</f>
        <v>3</v>
      </c>
      <c r="X12" s="176"/>
      <c r="Y12" s="122"/>
      <c r="Z12" s="175">
        <f>SUM(Z11:AA11)</f>
        <v>2665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4478</v>
      </c>
      <c r="N13" s="176"/>
      <c r="O13" s="32" t="s">
        <v>159</v>
      </c>
      <c r="P13" s="122">
        <v>1494</v>
      </c>
      <c r="Q13" s="52" t="s">
        <v>161</v>
      </c>
      <c r="S13" s="193" t="s">
        <v>139</v>
      </c>
      <c r="T13" s="118">
        <v>2221</v>
      </c>
      <c r="U13" s="120">
        <v>2138</v>
      </c>
      <c r="V13" s="123">
        <v>1388</v>
      </c>
      <c r="W13" s="118">
        <v>30</v>
      </c>
      <c r="X13" s="120">
        <v>53</v>
      </c>
      <c r="Y13" s="123">
        <v>58</v>
      </c>
      <c r="Z13" s="118">
        <f>T13+W13</f>
        <v>2251</v>
      </c>
      <c r="AA13" s="120">
        <f>U13+X13</f>
        <v>2191</v>
      </c>
      <c r="AB13" s="156">
        <f>V13+Y13</f>
        <v>1446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535</v>
      </c>
      <c r="N14" s="120">
        <v>508</v>
      </c>
      <c r="O14" s="61"/>
      <c r="P14" s="123">
        <v>336</v>
      </c>
      <c r="Q14" s="59"/>
      <c r="S14" s="194"/>
      <c r="T14" s="175">
        <f>SUM(T13:U13)</f>
        <v>4359</v>
      </c>
      <c r="U14" s="176"/>
      <c r="V14" s="122"/>
      <c r="W14" s="175">
        <f>SUM(W13:X13)</f>
        <v>83</v>
      </c>
      <c r="X14" s="176"/>
      <c r="Y14" s="122"/>
      <c r="Z14" s="175">
        <f>SUM(Z13:AA13)</f>
        <v>4442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897</v>
      </c>
      <c r="E15" s="167"/>
      <c r="F15" s="168"/>
      <c r="G15" s="47" t="s">
        <v>4</v>
      </c>
      <c r="H15" s="69">
        <f>D15-'４月'!D15</f>
        <v>15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1043</v>
      </c>
      <c r="N15" s="176"/>
      <c r="O15" s="32" t="s">
        <v>159</v>
      </c>
      <c r="P15" s="122">
        <v>336</v>
      </c>
      <c r="Q15" s="52" t="s">
        <v>161</v>
      </c>
      <c r="S15" s="193" t="s">
        <v>140</v>
      </c>
      <c r="T15" s="118">
        <v>525</v>
      </c>
      <c r="U15" s="120">
        <v>501</v>
      </c>
      <c r="V15" s="123">
        <v>330</v>
      </c>
      <c r="W15" s="118">
        <v>0</v>
      </c>
      <c r="X15" s="120">
        <v>1</v>
      </c>
      <c r="Y15" s="123">
        <v>1</v>
      </c>
      <c r="Z15" s="118">
        <f>T15+W15</f>
        <v>525</v>
      </c>
      <c r="AA15" s="120">
        <f>U15+X15</f>
        <v>502</v>
      </c>
      <c r="AB15" s="156">
        <f>V15+Y15</f>
        <v>331</v>
      </c>
    </row>
    <row r="16" spans="2:28" ht="15" customHeight="1">
      <c r="B16" s="125" t="s">
        <v>1</v>
      </c>
      <c r="C16" s="126"/>
      <c r="D16" s="186">
        <f>'４月'!D16+'５月'!D47</f>
        <v>454</v>
      </c>
      <c r="E16" s="170"/>
      <c r="F16" s="171"/>
      <c r="G16" s="49" t="s">
        <v>4</v>
      </c>
      <c r="H16" s="70">
        <f>D16-'４月'!D16</f>
        <v>12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1437</v>
      </c>
      <c r="N16" s="120">
        <v>1452</v>
      </c>
      <c r="O16" s="61"/>
      <c r="P16" s="123">
        <v>1000</v>
      </c>
      <c r="Q16" s="59"/>
      <c r="S16" s="194"/>
      <c r="T16" s="175">
        <f>SUM(T15:U15)</f>
        <v>1026</v>
      </c>
      <c r="U16" s="176"/>
      <c r="V16" s="122"/>
      <c r="W16" s="175">
        <f>SUM(W15:X15)</f>
        <v>1</v>
      </c>
      <c r="X16" s="176"/>
      <c r="Y16" s="122"/>
      <c r="Z16" s="175">
        <f>SUM(Z15:AA15)</f>
        <v>1027</v>
      </c>
      <c r="AA16" s="176"/>
      <c r="AB16" s="155"/>
    </row>
    <row r="17" spans="2:28" ht="15" customHeight="1">
      <c r="B17" s="125" t="s">
        <v>2</v>
      </c>
      <c r="C17" s="126"/>
      <c r="D17" s="186">
        <f>'４月'!D17+'５月'!E47</f>
        <v>443</v>
      </c>
      <c r="E17" s="170"/>
      <c r="F17" s="171"/>
      <c r="G17" s="49" t="s">
        <v>4</v>
      </c>
      <c r="H17" s="72">
        <f>D17-'４月'!D17</f>
        <v>3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2889</v>
      </c>
      <c r="N17" s="176"/>
      <c r="O17" s="32" t="s">
        <v>159</v>
      </c>
      <c r="P17" s="122">
        <v>943</v>
      </c>
      <c r="Q17" s="52" t="s">
        <v>161</v>
      </c>
      <c r="S17" s="193" t="s">
        <v>193</v>
      </c>
      <c r="T17" s="118">
        <v>4470</v>
      </c>
      <c r="U17" s="120">
        <v>4405</v>
      </c>
      <c r="V17" s="123">
        <v>2986</v>
      </c>
      <c r="W17" s="118">
        <v>149</v>
      </c>
      <c r="X17" s="120">
        <v>145</v>
      </c>
      <c r="Y17" s="123">
        <v>220</v>
      </c>
      <c r="Z17" s="118">
        <f>T17+W17</f>
        <v>4619</v>
      </c>
      <c r="AA17" s="120">
        <f>U17+X17</f>
        <v>4550</v>
      </c>
      <c r="AB17" s="156">
        <f>V17+Y17</f>
        <v>3206</v>
      </c>
    </row>
    <row r="18" spans="2:28" ht="15" customHeight="1" thickBot="1">
      <c r="B18" s="127" t="s">
        <v>3</v>
      </c>
      <c r="C18" s="128"/>
      <c r="D18" s="172">
        <f>'４月'!D18+'５月'!C47</f>
        <v>648</v>
      </c>
      <c r="E18" s="173"/>
      <c r="F18" s="174"/>
      <c r="G18" s="55" t="s">
        <v>4</v>
      </c>
      <c r="H18" s="73">
        <f>D18-'４月'!D18</f>
        <v>7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2592</v>
      </c>
      <c r="N18" s="120">
        <v>2499</v>
      </c>
      <c r="O18" s="61"/>
      <c r="P18" s="123">
        <v>1818</v>
      </c>
      <c r="Q18" s="59"/>
      <c r="S18" s="194"/>
      <c r="T18" s="175">
        <f>SUM(T17:U17)</f>
        <v>8875</v>
      </c>
      <c r="U18" s="176"/>
      <c r="V18" s="122"/>
      <c r="W18" s="175">
        <f>SUM(W17:X17)</f>
        <v>294</v>
      </c>
      <c r="X18" s="176"/>
      <c r="Y18" s="122"/>
      <c r="Z18" s="175">
        <f>SUM(Z17:AA17)</f>
        <v>9169</v>
      </c>
      <c r="AA18" s="176"/>
      <c r="AB18" s="155"/>
    </row>
    <row r="19" spans="8:28" ht="15" customHeight="1">
      <c r="H19" s="35"/>
      <c r="K19" s="66"/>
      <c r="L19" s="180"/>
      <c r="M19" s="175">
        <f>SUM(M18:N18)</f>
        <v>5091</v>
      </c>
      <c r="N19" s="176"/>
      <c r="O19" s="32" t="s">
        <v>159</v>
      </c>
      <c r="P19" s="122">
        <v>1818</v>
      </c>
      <c r="Q19" s="52" t="s">
        <v>161</v>
      </c>
      <c r="S19" s="193" t="s">
        <v>194</v>
      </c>
      <c r="T19" s="118">
        <v>68</v>
      </c>
      <c r="U19" s="120">
        <v>67</v>
      </c>
      <c r="V19" s="123">
        <v>43</v>
      </c>
      <c r="W19" s="118">
        <v>0</v>
      </c>
      <c r="X19" s="120">
        <v>0</v>
      </c>
      <c r="Y19" s="123">
        <v>0</v>
      </c>
      <c r="Z19" s="118">
        <f>T19+W19</f>
        <v>68</v>
      </c>
      <c r="AA19" s="120">
        <f>U19+X19</f>
        <v>67</v>
      </c>
      <c r="AB19" s="156">
        <f>V19+Y19</f>
        <v>43</v>
      </c>
    </row>
    <row r="20" spans="2:28" ht="15" customHeight="1">
      <c r="B20" s="88" t="s">
        <v>7</v>
      </c>
      <c r="C20" s="46"/>
      <c r="L20" s="179" t="s">
        <v>143</v>
      </c>
      <c r="M20" s="118">
        <v>79</v>
      </c>
      <c r="N20" s="120">
        <v>87</v>
      </c>
      <c r="O20" s="61"/>
      <c r="P20" s="123">
        <v>46</v>
      </c>
      <c r="Q20" s="59"/>
      <c r="S20" s="194"/>
      <c r="T20" s="175">
        <f>SUM(T19:U19)</f>
        <v>135</v>
      </c>
      <c r="U20" s="176"/>
      <c r="V20" s="122"/>
      <c r="W20" s="175">
        <f>SUM(W19:X19)</f>
        <v>0</v>
      </c>
      <c r="X20" s="176"/>
      <c r="Y20" s="122"/>
      <c r="Z20" s="175">
        <f>SUM(Z19:AA19)</f>
        <v>135</v>
      </c>
      <c r="AA20" s="176"/>
      <c r="AB20" s="155"/>
    </row>
    <row r="21" spans="3:28" ht="15" customHeight="1" thickBot="1">
      <c r="C21" s="46"/>
      <c r="L21" s="180"/>
      <c r="M21" s="175">
        <f>SUM(M20:N20)</f>
        <v>166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1316</v>
      </c>
      <c r="U21" s="120">
        <v>1259</v>
      </c>
      <c r="V21" s="123">
        <v>863</v>
      </c>
      <c r="W21" s="118">
        <v>60</v>
      </c>
      <c r="X21" s="120">
        <v>31</v>
      </c>
      <c r="Y21" s="123">
        <v>64</v>
      </c>
      <c r="Z21" s="118">
        <f>T21+W21</f>
        <v>1376</v>
      </c>
      <c r="AA21" s="120">
        <f>U21+X21</f>
        <v>1290</v>
      </c>
      <c r="AB21" s="156">
        <f>V21+Y21</f>
        <v>927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1368</v>
      </c>
      <c r="N22" s="120">
        <v>1286</v>
      </c>
      <c r="O22" s="61"/>
      <c r="P22" s="123">
        <v>924</v>
      </c>
      <c r="Q22" s="59"/>
      <c r="S22" s="194"/>
      <c r="T22" s="175">
        <f>SUM(T21:U21)</f>
        <v>2575</v>
      </c>
      <c r="U22" s="176"/>
      <c r="V22" s="122"/>
      <c r="W22" s="175">
        <f>SUM(W21:X21)</f>
        <v>91</v>
      </c>
      <c r="X22" s="176"/>
      <c r="Y22" s="122"/>
      <c r="Z22" s="175">
        <f>SUM(Z21:AA21)</f>
        <v>2666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16</v>
      </c>
      <c r="F23" s="106">
        <f>SUM(D23:E23)</f>
        <v>34</v>
      </c>
      <c r="G23" s="49" t="s">
        <v>4</v>
      </c>
      <c r="H23" s="71">
        <f>F23-'４月'!F23</f>
        <v>5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2654</v>
      </c>
      <c r="N23" s="176"/>
      <c r="O23" s="32" t="s">
        <v>159</v>
      </c>
      <c r="P23" s="122">
        <v>924</v>
      </c>
      <c r="Q23" s="52" t="s">
        <v>161</v>
      </c>
      <c r="S23" s="193" t="s">
        <v>145</v>
      </c>
      <c r="T23" s="118">
        <v>466</v>
      </c>
      <c r="U23" s="120">
        <v>449</v>
      </c>
      <c r="V23" s="123">
        <v>262</v>
      </c>
      <c r="W23" s="118">
        <v>3</v>
      </c>
      <c r="X23" s="120">
        <v>4</v>
      </c>
      <c r="Y23" s="123">
        <v>5</v>
      </c>
      <c r="Z23" s="118">
        <f>T23+W23</f>
        <v>469</v>
      </c>
      <c r="AA23" s="120">
        <f>U23+X23</f>
        <v>453</v>
      </c>
      <c r="AB23" s="156">
        <f>V23+Y23</f>
        <v>267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12</v>
      </c>
      <c r="E24" s="105">
        <f t="shared" si="0"/>
        <v>13</v>
      </c>
      <c r="F24" s="106">
        <f aca="true" t="shared" si="2" ref="F24:F29">SUM(D24:E24)</f>
        <v>25</v>
      </c>
      <c r="G24" s="49" t="s">
        <v>4</v>
      </c>
      <c r="H24" s="71">
        <f>F24-'４月'!F24</f>
        <v>3</v>
      </c>
      <c r="I24" s="50" t="s">
        <v>5</v>
      </c>
      <c r="J24" s="35" t="str">
        <f t="shared" si="1"/>
        <v>↑</v>
      </c>
      <c r="L24" s="179" t="s">
        <v>145</v>
      </c>
      <c r="M24" s="118">
        <v>465</v>
      </c>
      <c r="N24" s="120">
        <v>451</v>
      </c>
      <c r="O24" s="61"/>
      <c r="P24" s="123">
        <v>263</v>
      </c>
      <c r="Q24" s="59"/>
      <c r="S24" s="194"/>
      <c r="T24" s="175">
        <f>SUM(T23:U23)</f>
        <v>915</v>
      </c>
      <c r="U24" s="176"/>
      <c r="V24" s="122"/>
      <c r="W24" s="175">
        <f>SUM(W23:X23)</f>
        <v>7</v>
      </c>
      <c r="X24" s="176"/>
      <c r="Y24" s="122"/>
      <c r="Z24" s="175">
        <f>SUM(Z23:AA23)</f>
        <v>922</v>
      </c>
      <c r="AA24" s="176"/>
      <c r="AB24" s="155"/>
    </row>
    <row r="25" spans="2:28" ht="15" customHeight="1">
      <c r="B25" s="13" t="s">
        <v>11</v>
      </c>
      <c r="C25" s="105">
        <f t="shared" si="0"/>
        <v>124</v>
      </c>
      <c r="D25" s="105">
        <f t="shared" si="0"/>
        <v>125</v>
      </c>
      <c r="E25" s="105">
        <f t="shared" si="0"/>
        <v>99</v>
      </c>
      <c r="F25" s="106">
        <f t="shared" si="2"/>
        <v>224</v>
      </c>
      <c r="G25" s="49" t="s">
        <v>4</v>
      </c>
      <c r="H25" s="71">
        <f>F25-'４月'!F25</f>
        <v>-95</v>
      </c>
      <c r="I25" s="50" t="s">
        <v>5</v>
      </c>
      <c r="J25" s="35" t="str">
        <f t="shared" si="1"/>
        <v>↓</v>
      </c>
      <c r="L25" s="180"/>
      <c r="M25" s="175">
        <f>SUM(M24:N24)</f>
        <v>916</v>
      </c>
      <c r="N25" s="176"/>
      <c r="O25" s="32" t="s">
        <v>159</v>
      </c>
      <c r="P25" s="122">
        <v>261</v>
      </c>
      <c r="Q25" s="52" t="s">
        <v>161</v>
      </c>
      <c r="S25" s="193" t="s">
        <v>146</v>
      </c>
      <c r="T25" s="118">
        <v>2006</v>
      </c>
      <c r="U25" s="120">
        <v>1919</v>
      </c>
      <c r="V25" s="123">
        <v>1494</v>
      </c>
      <c r="W25" s="118">
        <v>112</v>
      </c>
      <c r="X25" s="120">
        <v>83</v>
      </c>
      <c r="Y25" s="123">
        <v>145</v>
      </c>
      <c r="Z25" s="118">
        <f>T25+W25</f>
        <v>2118</v>
      </c>
      <c r="AA25" s="120">
        <f>U25+X25</f>
        <v>2002</v>
      </c>
      <c r="AB25" s="156">
        <f>V25+Y25</f>
        <v>1639</v>
      </c>
    </row>
    <row r="26" spans="2:28" ht="15" customHeight="1">
      <c r="B26" s="13" t="s">
        <v>12</v>
      </c>
      <c r="C26" s="105">
        <f t="shared" si="0"/>
        <v>64</v>
      </c>
      <c r="D26" s="105">
        <f t="shared" si="0"/>
        <v>79</v>
      </c>
      <c r="E26" s="105">
        <f t="shared" si="0"/>
        <v>58</v>
      </c>
      <c r="F26" s="106">
        <f t="shared" si="2"/>
        <v>137</v>
      </c>
      <c r="G26" s="49" t="s">
        <v>4</v>
      </c>
      <c r="H26" s="71">
        <f>F26-'４月'!F26</f>
        <v>-104</v>
      </c>
      <c r="I26" s="50" t="s">
        <v>5</v>
      </c>
      <c r="J26" s="35" t="str">
        <f t="shared" si="1"/>
        <v>↓</v>
      </c>
      <c r="L26" s="179" t="s">
        <v>146</v>
      </c>
      <c r="M26" s="118">
        <v>1918</v>
      </c>
      <c r="N26" s="120">
        <v>1786</v>
      </c>
      <c r="O26" s="61"/>
      <c r="P26" s="123">
        <v>1503</v>
      </c>
      <c r="Q26" s="59"/>
      <c r="S26" s="194"/>
      <c r="T26" s="175">
        <f>SUM(T25:U25)</f>
        <v>3925</v>
      </c>
      <c r="U26" s="176"/>
      <c r="V26" s="122"/>
      <c r="W26" s="175">
        <f>SUM(W25:X25)</f>
        <v>195</v>
      </c>
      <c r="X26" s="176"/>
      <c r="Y26" s="122"/>
      <c r="Z26" s="175">
        <f>SUM(Z25:AA25)</f>
        <v>4120</v>
      </c>
      <c r="AA26" s="176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F27-'４月'!F27</f>
        <v>-1</v>
      </c>
      <c r="I27" s="50" t="s">
        <v>5</v>
      </c>
      <c r="J27" s="35" t="str">
        <f t="shared" si="1"/>
        <v>↓</v>
      </c>
      <c r="L27" s="180"/>
      <c r="M27" s="175">
        <f>SUM(M26:N26)</f>
        <v>3704</v>
      </c>
      <c r="N27" s="176"/>
      <c r="O27" s="32" t="s">
        <v>159</v>
      </c>
      <c r="P27" s="122">
        <v>1448</v>
      </c>
      <c r="Q27" s="52" t="s">
        <v>161</v>
      </c>
      <c r="S27" s="193" t="s">
        <v>195</v>
      </c>
      <c r="T27" s="118">
        <v>2500</v>
      </c>
      <c r="U27" s="120">
        <v>2586</v>
      </c>
      <c r="V27" s="123">
        <v>1616</v>
      </c>
      <c r="W27" s="118">
        <v>48</v>
      </c>
      <c r="X27" s="120">
        <v>65</v>
      </c>
      <c r="Y27" s="123">
        <v>90</v>
      </c>
      <c r="Z27" s="118">
        <f>T27+W27</f>
        <v>2548</v>
      </c>
      <c r="AA27" s="120">
        <f>U27+X27</f>
        <v>2651</v>
      </c>
      <c r="AB27" s="156">
        <f>V27+Y27</f>
        <v>1706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2</v>
      </c>
      <c r="E28" s="107">
        <f t="shared" si="0"/>
        <v>3</v>
      </c>
      <c r="F28" s="108">
        <f t="shared" si="2"/>
        <v>5</v>
      </c>
      <c r="G28" s="60" t="s">
        <v>4</v>
      </c>
      <c r="H28" s="74">
        <f>F28-'４月'!F28</f>
        <v>1</v>
      </c>
      <c r="I28" s="53" t="s">
        <v>5</v>
      </c>
      <c r="J28" s="35" t="str">
        <f t="shared" si="1"/>
        <v>↑</v>
      </c>
      <c r="L28" s="179" t="s">
        <v>147</v>
      </c>
      <c r="M28" s="118">
        <v>379</v>
      </c>
      <c r="N28" s="120">
        <v>380</v>
      </c>
      <c r="O28" s="61"/>
      <c r="P28" s="123">
        <v>262</v>
      </c>
      <c r="Q28" s="59"/>
      <c r="S28" s="194"/>
      <c r="T28" s="175">
        <f>SUM(T27:U27)</f>
        <v>5086</v>
      </c>
      <c r="U28" s="176"/>
      <c r="V28" s="122"/>
      <c r="W28" s="175">
        <f>SUM(W27:X27)</f>
        <v>113</v>
      </c>
      <c r="X28" s="176"/>
      <c r="Y28" s="122"/>
      <c r="Z28" s="175">
        <f>SUM(Z27:AA27)</f>
        <v>5199</v>
      </c>
      <c r="AA28" s="176"/>
      <c r="AB28" s="155"/>
    </row>
    <row r="29" spans="2:28" ht="15" customHeight="1" thickBot="1">
      <c r="B29" s="15" t="s">
        <v>15</v>
      </c>
      <c r="C29" s="109">
        <f t="shared" si="0"/>
        <v>65</v>
      </c>
      <c r="D29" s="109">
        <f t="shared" si="0"/>
        <v>50</v>
      </c>
      <c r="E29" s="109">
        <f t="shared" si="0"/>
        <v>41</v>
      </c>
      <c r="F29" s="110">
        <f t="shared" si="2"/>
        <v>91</v>
      </c>
      <c r="G29" s="62" t="s">
        <v>4</v>
      </c>
      <c r="H29" s="75">
        <f>F29-'４月'!F29</f>
        <v>9</v>
      </c>
      <c r="I29" s="63" t="s">
        <v>5</v>
      </c>
      <c r="J29" s="35" t="str">
        <f t="shared" si="1"/>
        <v>↑</v>
      </c>
      <c r="L29" s="180"/>
      <c r="M29" s="175">
        <f>SUM(M28:N28)</f>
        <v>759</v>
      </c>
      <c r="N29" s="176"/>
      <c r="O29" s="32" t="s">
        <v>159</v>
      </c>
      <c r="P29" s="122">
        <v>262</v>
      </c>
      <c r="Q29" s="52" t="s">
        <v>161</v>
      </c>
      <c r="S29" s="193" t="s">
        <v>151</v>
      </c>
      <c r="T29" s="118">
        <v>974</v>
      </c>
      <c r="U29" s="120">
        <v>968</v>
      </c>
      <c r="V29" s="123">
        <v>615</v>
      </c>
      <c r="W29" s="118">
        <v>0</v>
      </c>
      <c r="X29" s="120">
        <v>2</v>
      </c>
      <c r="Y29" s="123">
        <v>2</v>
      </c>
      <c r="Z29" s="118">
        <f>T29+W29</f>
        <v>974</v>
      </c>
      <c r="AA29" s="120">
        <f>U29+X29</f>
        <v>970</v>
      </c>
      <c r="AB29" s="156">
        <f>V29+Y29</f>
        <v>617</v>
      </c>
    </row>
    <row r="30" spans="2:28" ht="15" customHeight="1" thickBot="1">
      <c r="B30" s="10"/>
      <c r="C30" s="46"/>
      <c r="L30" s="179" t="s">
        <v>148</v>
      </c>
      <c r="M30" s="118">
        <v>1049</v>
      </c>
      <c r="N30" s="120">
        <v>1083</v>
      </c>
      <c r="O30" s="61"/>
      <c r="P30" s="123">
        <v>751</v>
      </c>
      <c r="Q30" s="59"/>
      <c r="S30" s="194"/>
      <c r="T30" s="175">
        <f>SUM(T29:U29)</f>
        <v>1942</v>
      </c>
      <c r="U30" s="176"/>
      <c r="V30" s="122"/>
      <c r="W30" s="175">
        <f>SUM(W29:X29)</f>
        <v>2</v>
      </c>
      <c r="X30" s="176"/>
      <c r="Y30" s="122"/>
      <c r="Z30" s="175">
        <f>SUM(Z29:AA29)</f>
        <v>1944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2132</v>
      </c>
      <c r="N31" s="176"/>
      <c r="O31" s="32" t="s">
        <v>159</v>
      </c>
      <c r="P31" s="122">
        <v>750</v>
      </c>
      <c r="Q31" s="52" t="s">
        <v>161</v>
      </c>
      <c r="S31" s="193" t="s">
        <v>152</v>
      </c>
      <c r="T31" s="118">
        <v>164</v>
      </c>
      <c r="U31" s="120">
        <v>146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146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16</v>
      </c>
      <c r="F32" s="106">
        <f>SUM(D32:E32)</f>
        <v>34</v>
      </c>
      <c r="G32" s="49" t="s">
        <v>4</v>
      </c>
      <c r="H32" s="71">
        <f>F32-'４月'!F32</f>
        <v>5</v>
      </c>
      <c r="I32" s="50" t="s">
        <v>5</v>
      </c>
      <c r="J32" s="35" t="str">
        <f aca="true" t="shared" si="3" ref="J32:J38">IF(H32=0,"",IF(H32&gt;0,"↑","↓"))</f>
        <v>↑</v>
      </c>
      <c r="L32" s="179" t="s">
        <v>149</v>
      </c>
      <c r="M32" s="118">
        <v>1092</v>
      </c>
      <c r="N32" s="120">
        <v>1179</v>
      </c>
      <c r="O32" s="61"/>
      <c r="P32" s="123">
        <v>692</v>
      </c>
      <c r="Q32" s="59"/>
      <c r="S32" s="194"/>
      <c r="T32" s="175">
        <f>SUM(T31:U31)</f>
        <v>310</v>
      </c>
      <c r="U32" s="176"/>
      <c r="V32" s="122"/>
      <c r="W32" s="175">
        <f>SUM(W31:X31)</f>
        <v>0</v>
      </c>
      <c r="X32" s="176"/>
      <c r="Y32" s="122"/>
      <c r="Z32" s="175">
        <f>SUM(Z31:AA31)</f>
        <v>310</v>
      </c>
      <c r="AA32" s="176"/>
      <c r="AB32" s="155"/>
    </row>
    <row r="33" spans="2:28" ht="15" customHeight="1">
      <c r="B33" s="13" t="s">
        <v>10</v>
      </c>
      <c r="C33" s="116">
        <v>4</v>
      </c>
      <c r="D33" s="116">
        <v>12</v>
      </c>
      <c r="E33" s="116">
        <v>13</v>
      </c>
      <c r="F33" s="106">
        <f aca="true" t="shared" si="4" ref="F33:F38">SUM(D33:E33)</f>
        <v>25</v>
      </c>
      <c r="G33" s="49" t="s">
        <v>4</v>
      </c>
      <c r="H33" s="71">
        <f>F33-'４月'!F33</f>
        <v>3</v>
      </c>
      <c r="I33" s="50" t="s">
        <v>5</v>
      </c>
      <c r="J33" s="35" t="str">
        <f t="shared" si="3"/>
        <v>↑</v>
      </c>
      <c r="L33" s="180"/>
      <c r="M33" s="175">
        <f>SUM(M32:N32)</f>
        <v>2271</v>
      </c>
      <c r="N33" s="176"/>
      <c r="O33" s="32" t="s">
        <v>159</v>
      </c>
      <c r="P33" s="122">
        <v>692</v>
      </c>
      <c r="Q33" s="52" t="s">
        <v>161</v>
      </c>
      <c r="S33" s="193" t="s">
        <v>153</v>
      </c>
      <c r="T33" s="118">
        <v>184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184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89</v>
      </c>
      <c r="D34" s="116">
        <v>92</v>
      </c>
      <c r="E34" s="116">
        <v>74</v>
      </c>
      <c r="F34" s="106">
        <f t="shared" si="4"/>
        <v>166</v>
      </c>
      <c r="G34" s="49" t="s">
        <v>4</v>
      </c>
      <c r="H34" s="71">
        <f>F34-'４月'!F34</f>
        <v>-102</v>
      </c>
      <c r="I34" s="50" t="s">
        <v>5</v>
      </c>
      <c r="J34" s="35" t="str">
        <f t="shared" si="3"/>
        <v>↓</v>
      </c>
      <c r="L34" s="179" t="s">
        <v>150</v>
      </c>
      <c r="M34" s="118">
        <v>407</v>
      </c>
      <c r="N34" s="120">
        <v>389</v>
      </c>
      <c r="O34" s="61"/>
      <c r="P34" s="123">
        <v>263</v>
      </c>
      <c r="Q34" s="59"/>
      <c r="S34" s="194"/>
      <c r="T34" s="175">
        <f>SUM(T33:U33)</f>
        <v>407</v>
      </c>
      <c r="U34" s="176"/>
      <c r="V34" s="122"/>
      <c r="W34" s="175">
        <f>SUM(W33:X33)</f>
        <v>0</v>
      </c>
      <c r="X34" s="176"/>
      <c r="Y34" s="122"/>
      <c r="Z34" s="175">
        <f>SUM(Z33:AA33)</f>
        <v>407</v>
      </c>
      <c r="AA34" s="176"/>
      <c r="AB34" s="155"/>
    </row>
    <row r="35" spans="2:28" ht="15" customHeight="1">
      <c r="B35" s="13" t="s">
        <v>12</v>
      </c>
      <c r="C35" s="116">
        <v>37</v>
      </c>
      <c r="D35" s="116">
        <v>60</v>
      </c>
      <c r="E35" s="116">
        <v>39</v>
      </c>
      <c r="F35" s="106">
        <f t="shared" si="4"/>
        <v>99</v>
      </c>
      <c r="G35" s="49" t="s">
        <v>4</v>
      </c>
      <c r="H35" s="71">
        <f>F35-'４月'!F35</f>
        <v>-115</v>
      </c>
      <c r="I35" s="50" t="s">
        <v>5</v>
      </c>
      <c r="J35" s="35" t="str">
        <f t="shared" si="3"/>
        <v>↓</v>
      </c>
      <c r="L35" s="180"/>
      <c r="M35" s="175">
        <f>SUM(M34:N34)</f>
        <v>796</v>
      </c>
      <c r="N35" s="176"/>
      <c r="O35" s="32" t="s">
        <v>159</v>
      </c>
      <c r="P35" s="122">
        <v>263</v>
      </c>
      <c r="Q35" s="52" t="s">
        <v>161</v>
      </c>
      <c r="S35" s="193" t="s">
        <v>154</v>
      </c>
      <c r="T35" s="118">
        <v>649</v>
      </c>
      <c r="U35" s="120">
        <v>635</v>
      </c>
      <c r="V35" s="123">
        <v>421</v>
      </c>
      <c r="W35" s="118">
        <v>44</v>
      </c>
      <c r="X35" s="120">
        <v>53</v>
      </c>
      <c r="Y35" s="123">
        <v>52</v>
      </c>
      <c r="Z35" s="118">
        <f>T35+W35</f>
        <v>693</v>
      </c>
      <c r="AA35" s="120">
        <f>U35+X35</f>
        <v>688</v>
      </c>
      <c r="AB35" s="156">
        <f>V35+Y35</f>
        <v>473</v>
      </c>
    </row>
    <row r="36" spans="2:28" ht="15" customHeight="1">
      <c r="B36" s="13" t="s">
        <v>13</v>
      </c>
      <c r="C36" s="116">
        <v>13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F36-'４月'!F36</f>
        <v>-1</v>
      </c>
      <c r="I36" s="50" t="s">
        <v>5</v>
      </c>
      <c r="J36" s="35" t="str">
        <f t="shared" si="3"/>
        <v>↓</v>
      </c>
      <c r="L36" s="179" t="s">
        <v>151</v>
      </c>
      <c r="M36" s="118">
        <v>974</v>
      </c>
      <c r="N36" s="120">
        <v>970</v>
      </c>
      <c r="O36" s="61"/>
      <c r="P36" s="123">
        <v>617</v>
      </c>
      <c r="Q36" s="59"/>
      <c r="S36" s="194"/>
      <c r="T36" s="175">
        <f>SUM(T35:U35)</f>
        <v>1284</v>
      </c>
      <c r="U36" s="176"/>
      <c r="V36" s="122"/>
      <c r="W36" s="175">
        <f>SUM(W35:X35)</f>
        <v>97</v>
      </c>
      <c r="X36" s="176"/>
      <c r="Y36" s="122"/>
      <c r="Z36" s="175">
        <f>SUM(Z35:AA35)</f>
        <v>1381</v>
      </c>
      <c r="AA36" s="176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0</v>
      </c>
      <c r="I37" s="53" t="s">
        <v>5</v>
      </c>
      <c r="J37" s="35">
        <f t="shared" si="3"/>
      </c>
      <c r="L37" s="180"/>
      <c r="M37" s="175">
        <f>SUM(M36:N36)</f>
        <v>1944</v>
      </c>
      <c r="N37" s="176"/>
      <c r="O37" s="32" t="s">
        <v>159</v>
      </c>
      <c r="P37" s="122">
        <v>617</v>
      </c>
      <c r="Q37" s="52" t="s">
        <v>161</v>
      </c>
      <c r="S37" s="193" t="s">
        <v>196</v>
      </c>
      <c r="T37" s="118">
        <v>324</v>
      </c>
      <c r="U37" s="120">
        <v>323</v>
      </c>
      <c r="V37" s="123">
        <v>212</v>
      </c>
      <c r="W37" s="118">
        <v>8</v>
      </c>
      <c r="X37" s="120">
        <v>3</v>
      </c>
      <c r="Y37" s="123">
        <v>8</v>
      </c>
      <c r="Z37" s="118">
        <f>T37+W37</f>
        <v>332</v>
      </c>
      <c r="AA37" s="120">
        <f>U37+X37</f>
        <v>326</v>
      </c>
      <c r="AB37" s="156">
        <f>V37+Y37</f>
        <v>220</v>
      </c>
    </row>
    <row r="38" spans="2:28" ht="15" customHeight="1" thickBot="1">
      <c r="B38" s="15" t="s">
        <v>15</v>
      </c>
      <c r="C38" s="109">
        <f>C32-C33+C34-C35+C36-C37</f>
        <v>58</v>
      </c>
      <c r="D38" s="109">
        <f>D32-D33+D34-D35+D36-D37</f>
        <v>38</v>
      </c>
      <c r="E38" s="109">
        <f>E32-E33+E34-E35+E36-E37</f>
        <v>38</v>
      </c>
      <c r="F38" s="110">
        <f t="shared" si="4"/>
        <v>76</v>
      </c>
      <c r="G38" s="64" t="s">
        <v>4</v>
      </c>
      <c r="H38" s="75">
        <f>F38-'４月'!F38</f>
        <v>14</v>
      </c>
      <c r="I38" s="63" t="s">
        <v>5</v>
      </c>
      <c r="J38" s="35" t="str">
        <f t="shared" si="3"/>
        <v>↑</v>
      </c>
      <c r="L38" s="179" t="s">
        <v>152</v>
      </c>
      <c r="M38" s="118">
        <v>157</v>
      </c>
      <c r="N38" s="120">
        <v>140</v>
      </c>
      <c r="O38" s="61"/>
      <c r="P38" s="123">
        <v>74</v>
      </c>
      <c r="Q38" s="59"/>
      <c r="S38" s="194"/>
      <c r="T38" s="175">
        <f>SUM(T37:U37)</f>
        <v>647</v>
      </c>
      <c r="U38" s="176"/>
      <c r="V38" s="122"/>
      <c r="W38" s="175">
        <f>SUM(W37:X37)</f>
        <v>11</v>
      </c>
      <c r="X38" s="176"/>
      <c r="Y38" s="122"/>
      <c r="Z38" s="175">
        <f>SUM(Z37:AA37)</f>
        <v>658</v>
      </c>
      <c r="AA38" s="176"/>
      <c r="AB38" s="155"/>
    </row>
    <row r="39" spans="2:28" ht="15" customHeight="1" thickBot="1">
      <c r="B39" s="10"/>
      <c r="C39" s="46"/>
      <c r="L39" s="180"/>
      <c r="M39" s="175">
        <f>SUM(M38:N38)</f>
        <v>297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194</v>
      </c>
      <c r="U39" s="120">
        <v>206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194</v>
      </c>
      <c r="AA39" s="120">
        <f>U39+X39</f>
        <v>206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184</v>
      </c>
      <c r="N40" s="120">
        <v>223</v>
      </c>
      <c r="O40" s="61"/>
      <c r="P40" s="123">
        <v>92</v>
      </c>
      <c r="Q40" s="59"/>
      <c r="S40" s="194"/>
      <c r="T40" s="175">
        <f>SUM(T39:U39)</f>
        <v>400</v>
      </c>
      <c r="U40" s="176"/>
      <c r="V40" s="122"/>
      <c r="W40" s="175">
        <f>SUM(W39:X39)</f>
        <v>0</v>
      </c>
      <c r="X40" s="176"/>
      <c r="Y40" s="122"/>
      <c r="Z40" s="175">
        <f>SUM(Z39:AA39)</f>
        <v>400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F41-'４月'!F41</f>
        <v>0</v>
      </c>
      <c r="I41" s="50" t="s">
        <v>5</v>
      </c>
      <c r="J41" s="35">
        <f aca="true" t="shared" si="5" ref="J41:J47">IF(H41=0,"",IF(H41&gt;0,"↑","↓"))</f>
      </c>
      <c r="L41" s="180"/>
      <c r="M41" s="175">
        <f>SUM(M40:N40)</f>
        <v>407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101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9" t="s">
        <v>154</v>
      </c>
      <c r="M42" s="118">
        <v>693</v>
      </c>
      <c r="N42" s="120">
        <v>688</v>
      </c>
      <c r="O42" s="61"/>
      <c r="P42" s="123">
        <v>473</v>
      </c>
      <c r="Q42" s="59"/>
      <c r="S42" s="194"/>
      <c r="T42" s="175">
        <f>SUM(T41:U41)</f>
        <v>214</v>
      </c>
      <c r="U42" s="176"/>
      <c r="V42" s="122"/>
      <c r="W42" s="175">
        <f>SUM(W41:X41)</f>
        <v>0</v>
      </c>
      <c r="X42" s="176"/>
      <c r="Y42" s="122"/>
      <c r="Z42" s="175">
        <f>SUM(Z41:AA41)</f>
        <v>214</v>
      </c>
      <c r="AA42" s="176"/>
      <c r="AB42" s="155"/>
    </row>
    <row r="43" spans="2:28" ht="15" customHeight="1">
      <c r="B43" s="13" t="s">
        <v>11</v>
      </c>
      <c r="C43" s="116">
        <v>35</v>
      </c>
      <c r="D43" s="116">
        <v>33</v>
      </c>
      <c r="E43" s="116">
        <v>25</v>
      </c>
      <c r="F43" s="106">
        <f t="shared" si="6"/>
        <v>58</v>
      </c>
      <c r="G43" s="49" t="s">
        <v>4</v>
      </c>
      <c r="H43" s="71">
        <f>F43-'４月'!F43</f>
        <v>7</v>
      </c>
      <c r="I43" s="50" t="s">
        <v>5</v>
      </c>
      <c r="J43" s="35" t="str">
        <f t="shared" si="5"/>
        <v>↑</v>
      </c>
      <c r="L43" s="180"/>
      <c r="M43" s="175">
        <f>SUM(M42:N42)</f>
        <v>1381</v>
      </c>
      <c r="N43" s="176"/>
      <c r="O43" s="32" t="s">
        <v>163</v>
      </c>
      <c r="P43" s="122">
        <v>472</v>
      </c>
      <c r="Q43" s="52" t="s">
        <v>164</v>
      </c>
      <c r="S43" s="193" t="s">
        <v>158</v>
      </c>
      <c r="T43" s="111">
        <f>T7+T9+T11+T13+T15+T17+T19+T21+T23+T25+T27+T29+T31+T33+T35+T37+T39+T41</f>
        <v>17806</v>
      </c>
      <c r="U43" s="112">
        <f>U7+U9+U11+U13+U15+U17+U19+U21+U23+U25+U27+U29+U31+U33+U35+U37+U39+U41</f>
        <v>17576</v>
      </c>
      <c r="V43" s="113">
        <f>V7+V9+V11+V13+V15+V17+V19+V21+V23+V25+V27+V29+V31+V33+V35+V37+V39+V41</f>
        <v>11669</v>
      </c>
      <c r="W43" s="111">
        <f aca="true" t="shared" si="7" ref="W43:AB43">W7+W9+W11+W13+W15+W17+W19+W21+W23+W25+W27+W29+W31+W33+W35+W37+W39+W41</f>
        <v>454</v>
      </c>
      <c r="X43" s="112">
        <f t="shared" si="7"/>
        <v>443</v>
      </c>
      <c r="Y43" s="113">
        <f t="shared" si="7"/>
        <v>648</v>
      </c>
      <c r="Z43" s="111">
        <f t="shared" si="7"/>
        <v>18260</v>
      </c>
      <c r="AA43" s="112">
        <f t="shared" si="7"/>
        <v>18019</v>
      </c>
      <c r="AB43" s="157">
        <f t="shared" si="7"/>
        <v>12317</v>
      </c>
    </row>
    <row r="44" spans="2:28" ht="15" customHeight="1" thickBot="1">
      <c r="B44" s="13" t="s">
        <v>12</v>
      </c>
      <c r="C44" s="116">
        <v>27</v>
      </c>
      <c r="D44" s="116">
        <v>19</v>
      </c>
      <c r="E44" s="116">
        <v>19</v>
      </c>
      <c r="F44" s="106">
        <f t="shared" si="6"/>
        <v>38</v>
      </c>
      <c r="G44" s="49" t="s">
        <v>4</v>
      </c>
      <c r="H44" s="71">
        <f>F44-'４月'!F44</f>
        <v>11</v>
      </c>
      <c r="I44" s="50" t="s">
        <v>5</v>
      </c>
      <c r="J44" s="35" t="str">
        <f t="shared" si="5"/>
        <v>↑</v>
      </c>
      <c r="L44" s="179" t="s">
        <v>155</v>
      </c>
      <c r="M44" s="118">
        <v>332</v>
      </c>
      <c r="N44" s="120">
        <v>326</v>
      </c>
      <c r="O44" s="61"/>
      <c r="P44" s="123">
        <v>220</v>
      </c>
      <c r="Q44" s="59"/>
      <c r="S44" s="195"/>
      <c r="T44" s="177">
        <f>SUM(T43:U43)</f>
        <v>35382</v>
      </c>
      <c r="U44" s="178"/>
      <c r="V44" s="114"/>
      <c r="W44" s="177">
        <f>SUM(W43:X43)</f>
        <v>897</v>
      </c>
      <c r="X44" s="178"/>
      <c r="Y44" s="114"/>
      <c r="Z44" s="177">
        <f>SUM(Z43:AA43)</f>
        <v>36279</v>
      </c>
      <c r="AA44" s="178"/>
      <c r="AB44" s="158"/>
    </row>
    <row r="45" spans="2:17" ht="15" customHeight="1">
      <c r="B45" s="13" t="s">
        <v>13</v>
      </c>
      <c r="C45" s="116">
        <v>3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80"/>
      <c r="M45" s="175">
        <f>SUM(M44:N44)</f>
        <v>658</v>
      </c>
      <c r="N45" s="176"/>
      <c r="O45" s="32" t="s">
        <v>159</v>
      </c>
      <c r="P45" s="122">
        <v>220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2</v>
      </c>
      <c r="E46" s="117">
        <v>3</v>
      </c>
      <c r="F46" s="108">
        <f t="shared" si="6"/>
        <v>5</v>
      </c>
      <c r="G46" s="60" t="s">
        <v>4</v>
      </c>
      <c r="H46" s="74">
        <f>F46-'４月'!F46</f>
        <v>1</v>
      </c>
      <c r="I46" s="53" t="s">
        <v>5</v>
      </c>
      <c r="J46" s="35" t="str">
        <f t="shared" si="5"/>
        <v>↑</v>
      </c>
      <c r="L46" s="179" t="s">
        <v>156</v>
      </c>
      <c r="M46" s="118">
        <v>194</v>
      </c>
      <c r="N46" s="120">
        <v>206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7</v>
      </c>
      <c r="D47" s="109">
        <f>D41-D42+D43-D44+D45-D46</f>
        <v>12</v>
      </c>
      <c r="E47" s="109">
        <f>E41-E42+E43-E44+E45-E46</f>
        <v>3</v>
      </c>
      <c r="F47" s="110">
        <f t="shared" si="6"/>
        <v>15</v>
      </c>
      <c r="G47" s="64" t="s">
        <v>4</v>
      </c>
      <c r="H47" s="75">
        <f>F47-'４月'!F47</f>
        <v>-5</v>
      </c>
      <c r="I47" s="63" t="s">
        <v>5</v>
      </c>
      <c r="J47" s="35" t="str">
        <f t="shared" si="5"/>
        <v>↓</v>
      </c>
      <c r="L47" s="180"/>
      <c r="M47" s="175">
        <f>SUM(M46:N46)</f>
        <v>400</v>
      </c>
      <c r="N47" s="176"/>
      <c r="O47" s="32" t="s">
        <v>165</v>
      </c>
      <c r="P47" s="122">
        <v>99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101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214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409</v>
      </c>
      <c r="N50" s="120">
        <v>385</v>
      </c>
      <c r="O50" s="61"/>
      <c r="P50" s="123">
        <v>218</v>
      </c>
      <c r="Q50" s="59"/>
    </row>
    <row r="51" spans="12:17" ht="15" customHeight="1">
      <c r="L51" s="180"/>
      <c r="M51" s="175">
        <f>SUM(M50:N50)</f>
        <v>794</v>
      </c>
      <c r="N51" s="176"/>
      <c r="O51" s="32" t="s">
        <v>159</v>
      </c>
      <c r="P51" s="122">
        <v>218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18260</v>
      </c>
      <c r="N52" s="112">
        <f>SUM(N6+N8+N10+N12+N14+N16+N18+N20+N22+N24+N26+N28+N30+N32+N34+N36+N38+N40+N42+N44+N46+N48+N50)</f>
        <v>18019</v>
      </c>
      <c r="O52" s="61"/>
      <c r="P52" s="113">
        <f>SUM(P6+P8+P10+P12+P14+P16+P18+P20+P22+P24+P26+P28+P30+P32+P34+P36+P38+P40+P42+P44+P46+P48+P50)</f>
        <v>12317</v>
      </c>
      <c r="Q52" s="59"/>
    </row>
    <row r="53" spans="12:17" ht="15" customHeight="1" thickBot="1">
      <c r="L53" s="181"/>
      <c r="M53" s="177">
        <f>SUM(M52:N52)</f>
        <v>36279</v>
      </c>
      <c r="N53" s="178"/>
      <c r="O53" s="65" t="s">
        <v>167</v>
      </c>
      <c r="P53" s="114">
        <f>SUM(P7+P9+P11+P13+P15+P17+P19+P21+P23+P25+P27+P29+P31+P33+P35+P37+P39+P41+P43+P45+P47+P49+P51)</f>
        <v>12028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34">
      <selection activeCell="I49" sqref="I49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平成１９年６月１日の人口</v>
      </c>
      <c r="C1" s="66"/>
      <c r="E1" s="67"/>
      <c r="H1" s="35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36402</v>
      </c>
      <c r="E3" s="167"/>
      <c r="F3" s="168"/>
      <c r="G3" s="47" t="s">
        <v>4</v>
      </c>
      <c r="H3" s="69">
        <f>D3-'５月'!D3</f>
        <v>123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18325</v>
      </c>
      <c r="E4" s="170"/>
      <c r="F4" s="171"/>
      <c r="G4" s="49" t="s">
        <v>4</v>
      </c>
      <c r="H4" s="70">
        <f>D4-'５月'!D4</f>
        <v>65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18077</v>
      </c>
      <c r="E5" s="170"/>
      <c r="F5" s="171"/>
      <c r="G5" s="51" t="s">
        <v>4</v>
      </c>
      <c r="H5" s="72">
        <f>D5-'５月'!D5</f>
        <v>58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12374</v>
      </c>
      <c r="E6" s="173"/>
      <c r="F6" s="174"/>
      <c r="G6" s="55" t="s">
        <v>4</v>
      </c>
      <c r="H6" s="73">
        <f>D6-'５月'!D6</f>
        <v>57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141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260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141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141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169</v>
      </c>
      <c r="N8" s="120">
        <v>190</v>
      </c>
      <c r="O8" s="61"/>
      <c r="P8" s="123">
        <v>103</v>
      </c>
      <c r="Q8" s="59"/>
      <c r="S8" s="194"/>
      <c r="T8" s="175">
        <f>SUM(T7:U7)</f>
        <v>260</v>
      </c>
      <c r="U8" s="176"/>
      <c r="V8" s="122"/>
      <c r="W8" s="175">
        <f>SUM(W7:X7)</f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35481</v>
      </c>
      <c r="E9" s="167"/>
      <c r="F9" s="168"/>
      <c r="G9" s="47" t="s">
        <v>4</v>
      </c>
      <c r="H9" s="69">
        <f>D9-'５月'!D9</f>
        <v>99</v>
      </c>
      <c r="I9" s="48" t="s">
        <v>5</v>
      </c>
      <c r="J9" s="35" t="str">
        <f>IF(H9=0,"",IF(H9&gt;0,"↑","↓"))</f>
        <v>↑</v>
      </c>
      <c r="L9" s="180"/>
      <c r="M9" s="175">
        <f>SUM(M8:N8)</f>
        <v>359</v>
      </c>
      <c r="N9" s="176"/>
      <c r="O9" s="32" t="s">
        <v>159</v>
      </c>
      <c r="P9" s="122">
        <v>103</v>
      </c>
      <c r="Q9" s="52" t="s">
        <v>161</v>
      </c>
      <c r="S9" s="193" t="s">
        <v>137</v>
      </c>
      <c r="T9" s="118">
        <v>169</v>
      </c>
      <c r="U9" s="120">
        <v>190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169</v>
      </c>
      <c r="AA9" s="120">
        <f>U9+X9</f>
        <v>190</v>
      </c>
      <c r="AB9" s="156">
        <f>V9+Y9</f>
        <v>103</v>
      </c>
    </row>
    <row r="10" spans="2:28" ht="15" customHeight="1">
      <c r="B10" s="125" t="s">
        <v>1</v>
      </c>
      <c r="C10" s="126"/>
      <c r="D10" s="186">
        <f>'５月'!D10+'６月'!D38</f>
        <v>17864</v>
      </c>
      <c r="E10" s="170"/>
      <c r="F10" s="171"/>
      <c r="G10" s="49" t="s">
        <v>4</v>
      </c>
      <c r="H10" s="70">
        <f>D10-'５月'!D10</f>
        <v>58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1340</v>
      </c>
      <c r="N10" s="120">
        <v>1326</v>
      </c>
      <c r="O10" s="61"/>
      <c r="P10" s="123">
        <v>950</v>
      </c>
      <c r="Q10" s="59"/>
      <c r="S10" s="194"/>
      <c r="T10" s="175">
        <f>SUM(T9:U9)</f>
        <v>359</v>
      </c>
      <c r="U10" s="176"/>
      <c r="V10" s="122"/>
      <c r="W10" s="175">
        <f>SUM(W9:X9)</f>
        <v>0</v>
      </c>
      <c r="X10" s="176"/>
      <c r="Y10" s="122"/>
      <c r="Z10" s="175">
        <f>SUM(Z9:AA9)</f>
        <v>359</v>
      </c>
      <c r="AA10" s="176"/>
      <c r="AB10" s="155"/>
    </row>
    <row r="11" spans="2:28" ht="15" customHeight="1">
      <c r="B11" s="125" t="s">
        <v>2</v>
      </c>
      <c r="C11" s="126"/>
      <c r="D11" s="186">
        <f>'５月'!D11+'６月'!E38</f>
        <v>17617</v>
      </c>
      <c r="E11" s="170"/>
      <c r="F11" s="171"/>
      <c r="G11" s="49" t="s">
        <v>4</v>
      </c>
      <c r="H11" s="72">
        <f>D11-'５月'!D11</f>
        <v>41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2666</v>
      </c>
      <c r="N11" s="176"/>
      <c r="O11" s="32" t="s">
        <v>159</v>
      </c>
      <c r="P11" s="122">
        <v>779</v>
      </c>
      <c r="Q11" s="52" t="s">
        <v>161</v>
      </c>
      <c r="S11" s="193" t="s">
        <v>138</v>
      </c>
      <c r="T11" s="118">
        <v>1340</v>
      </c>
      <c r="U11" s="120">
        <v>1323</v>
      </c>
      <c r="V11" s="123">
        <v>947</v>
      </c>
      <c r="W11" s="118">
        <v>0</v>
      </c>
      <c r="X11" s="120">
        <v>3</v>
      </c>
      <c r="Y11" s="123">
        <v>3</v>
      </c>
      <c r="Z11" s="118">
        <f>T11+W11</f>
        <v>1340</v>
      </c>
      <c r="AA11" s="120">
        <f>U11+X11</f>
        <v>1326</v>
      </c>
      <c r="AB11" s="156">
        <f>V11+Y11</f>
        <v>950</v>
      </c>
    </row>
    <row r="12" spans="2:28" ht="15" customHeight="1" thickBot="1">
      <c r="B12" s="127" t="s">
        <v>3</v>
      </c>
      <c r="C12" s="128"/>
      <c r="D12" s="172">
        <f>'５月'!D12+'６月'!C38</f>
        <v>11710</v>
      </c>
      <c r="E12" s="173"/>
      <c r="F12" s="174"/>
      <c r="G12" s="55" t="s">
        <v>4</v>
      </c>
      <c r="H12" s="73">
        <f>D12-'５月'!D12</f>
        <v>41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2250</v>
      </c>
      <c r="N12" s="120">
        <v>2237</v>
      </c>
      <c r="O12" s="61"/>
      <c r="P12" s="123">
        <v>1492</v>
      </c>
      <c r="Q12" s="59"/>
      <c r="S12" s="194"/>
      <c r="T12" s="175">
        <f>SUM(T11:U11)</f>
        <v>2663</v>
      </c>
      <c r="U12" s="176"/>
      <c r="V12" s="122"/>
      <c r="W12" s="175">
        <f>SUM(W11:X11)</f>
        <v>3</v>
      </c>
      <c r="X12" s="176"/>
      <c r="Y12" s="122"/>
      <c r="Z12" s="175">
        <f>SUM(Z11:AA11)</f>
        <v>2666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4487</v>
      </c>
      <c r="N13" s="176"/>
      <c r="O13" s="32" t="s">
        <v>159</v>
      </c>
      <c r="P13" s="122">
        <v>1492</v>
      </c>
      <c r="Q13" s="52" t="s">
        <v>161</v>
      </c>
      <c r="S13" s="193" t="s">
        <v>139</v>
      </c>
      <c r="T13" s="118">
        <v>2222</v>
      </c>
      <c r="U13" s="120">
        <v>2144</v>
      </c>
      <c r="V13" s="123">
        <v>1388</v>
      </c>
      <c r="W13" s="118">
        <v>30</v>
      </c>
      <c r="X13" s="120">
        <v>57</v>
      </c>
      <c r="Y13" s="123">
        <v>58</v>
      </c>
      <c r="Z13" s="118">
        <f>T13+W13</f>
        <v>2252</v>
      </c>
      <c r="AA13" s="120">
        <f>U13+X13</f>
        <v>2201</v>
      </c>
      <c r="AB13" s="156">
        <f>V13+Y13</f>
        <v>1446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533</v>
      </c>
      <c r="N14" s="120">
        <v>503</v>
      </c>
      <c r="O14" s="61"/>
      <c r="P14" s="123">
        <v>335</v>
      </c>
      <c r="Q14" s="59"/>
      <c r="S14" s="194"/>
      <c r="T14" s="175">
        <f>SUM(T13:U13)</f>
        <v>4366</v>
      </c>
      <c r="U14" s="176"/>
      <c r="V14" s="122"/>
      <c r="W14" s="175">
        <f>SUM(W13:X13)</f>
        <v>87</v>
      </c>
      <c r="X14" s="176"/>
      <c r="Y14" s="122"/>
      <c r="Z14" s="175">
        <f>SUM(Z13:AA13)</f>
        <v>4453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921</v>
      </c>
      <c r="E15" s="167"/>
      <c r="F15" s="168"/>
      <c r="G15" s="47" t="s">
        <v>4</v>
      </c>
      <c r="H15" s="69">
        <f>D15-'５月'!D15</f>
        <v>24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1036</v>
      </c>
      <c r="N15" s="176"/>
      <c r="O15" s="32" t="s">
        <v>159</v>
      </c>
      <c r="P15" s="122">
        <v>335</v>
      </c>
      <c r="Q15" s="52" t="s">
        <v>161</v>
      </c>
      <c r="S15" s="193" t="s">
        <v>140</v>
      </c>
      <c r="T15" s="118">
        <v>523</v>
      </c>
      <c r="U15" s="120">
        <v>496</v>
      </c>
      <c r="V15" s="123">
        <v>329</v>
      </c>
      <c r="W15" s="118">
        <v>0</v>
      </c>
      <c r="X15" s="120">
        <v>1</v>
      </c>
      <c r="Y15" s="123">
        <v>1</v>
      </c>
      <c r="Z15" s="118">
        <f>T15+W15</f>
        <v>523</v>
      </c>
      <c r="AA15" s="120">
        <f>U15+X15</f>
        <v>497</v>
      </c>
      <c r="AB15" s="156">
        <f>V15+Y15</f>
        <v>330</v>
      </c>
    </row>
    <row r="16" spans="2:28" ht="15" customHeight="1">
      <c r="B16" s="125" t="s">
        <v>1</v>
      </c>
      <c r="C16" s="126"/>
      <c r="D16" s="186">
        <f>'５月'!D16+'６月'!D47</f>
        <v>461</v>
      </c>
      <c r="E16" s="170"/>
      <c r="F16" s="171"/>
      <c r="G16" s="49" t="s">
        <v>4</v>
      </c>
      <c r="H16" s="70">
        <f>D16-'５月'!D16</f>
        <v>7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1454</v>
      </c>
      <c r="N16" s="120">
        <v>1461</v>
      </c>
      <c r="O16" s="61"/>
      <c r="P16" s="123">
        <v>1012</v>
      </c>
      <c r="Q16" s="59"/>
      <c r="S16" s="194"/>
      <c r="T16" s="175">
        <f>SUM(T15:U15)</f>
        <v>1019</v>
      </c>
      <c r="U16" s="176"/>
      <c r="V16" s="122"/>
      <c r="W16" s="175">
        <f>SUM(W15:X15)</f>
        <v>1</v>
      </c>
      <c r="X16" s="176"/>
      <c r="Y16" s="122"/>
      <c r="Z16" s="175">
        <f>SUM(Z15:AA15)</f>
        <v>1020</v>
      </c>
      <c r="AA16" s="176"/>
      <c r="AB16" s="155"/>
    </row>
    <row r="17" spans="2:28" ht="15" customHeight="1">
      <c r="B17" s="125" t="s">
        <v>2</v>
      </c>
      <c r="C17" s="126"/>
      <c r="D17" s="186">
        <f>'５月'!D17+'６月'!E47</f>
        <v>460</v>
      </c>
      <c r="E17" s="170"/>
      <c r="F17" s="171"/>
      <c r="G17" s="49" t="s">
        <v>4</v>
      </c>
      <c r="H17" s="72">
        <f>D17-'５月'!D17</f>
        <v>17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2915</v>
      </c>
      <c r="N17" s="176"/>
      <c r="O17" s="32" t="s">
        <v>159</v>
      </c>
      <c r="P17" s="122">
        <v>955</v>
      </c>
      <c r="Q17" s="52" t="s">
        <v>161</v>
      </c>
      <c r="S17" s="193" t="s">
        <v>193</v>
      </c>
      <c r="T17" s="118">
        <v>4483</v>
      </c>
      <c r="U17" s="120">
        <v>4417</v>
      </c>
      <c r="V17" s="123">
        <v>2991</v>
      </c>
      <c r="W17" s="118">
        <v>151</v>
      </c>
      <c r="X17" s="120">
        <v>150</v>
      </c>
      <c r="Y17" s="123">
        <v>227</v>
      </c>
      <c r="Z17" s="118">
        <f>T17+W17</f>
        <v>4634</v>
      </c>
      <c r="AA17" s="120">
        <f>U17+X17</f>
        <v>4567</v>
      </c>
      <c r="AB17" s="156">
        <f>V17+Y17</f>
        <v>3218</v>
      </c>
    </row>
    <row r="18" spans="2:28" ht="15" customHeight="1" thickBot="1">
      <c r="B18" s="127" t="s">
        <v>3</v>
      </c>
      <c r="C18" s="128"/>
      <c r="D18" s="172">
        <f>'５月'!D18+'６月'!C47</f>
        <v>664</v>
      </c>
      <c r="E18" s="173"/>
      <c r="F18" s="174"/>
      <c r="G18" s="55" t="s">
        <v>4</v>
      </c>
      <c r="H18" s="73">
        <f>D18-'５月'!D18</f>
        <v>16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2595</v>
      </c>
      <c r="N18" s="120">
        <v>2504</v>
      </c>
      <c r="O18" s="61"/>
      <c r="P18" s="123">
        <v>1821</v>
      </c>
      <c r="Q18" s="59"/>
      <c r="S18" s="194"/>
      <c r="T18" s="175">
        <f>SUM(T17:U17)</f>
        <v>8900</v>
      </c>
      <c r="U18" s="176"/>
      <c r="V18" s="122"/>
      <c r="W18" s="175">
        <f>SUM(W17:X17)</f>
        <v>301</v>
      </c>
      <c r="X18" s="176"/>
      <c r="Y18" s="122"/>
      <c r="Z18" s="175">
        <f>SUM(Z17:AA17)</f>
        <v>9201</v>
      </c>
      <c r="AA18" s="176"/>
      <c r="AB18" s="155"/>
    </row>
    <row r="19" spans="8:28" ht="15" customHeight="1">
      <c r="H19" s="35"/>
      <c r="K19" s="66"/>
      <c r="L19" s="180"/>
      <c r="M19" s="175">
        <f>SUM(M18:N18)</f>
        <v>5099</v>
      </c>
      <c r="N19" s="176"/>
      <c r="O19" s="32" t="s">
        <v>159</v>
      </c>
      <c r="P19" s="122">
        <v>1821</v>
      </c>
      <c r="Q19" s="52" t="s">
        <v>161</v>
      </c>
      <c r="S19" s="193" t="s">
        <v>194</v>
      </c>
      <c r="T19" s="118">
        <v>68</v>
      </c>
      <c r="U19" s="120">
        <v>67</v>
      </c>
      <c r="V19" s="123">
        <v>43</v>
      </c>
      <c r="W19" s="118">
        <v>0</v>
      </c>
      <c r="X19" s="120">
        <v>0</v>
      </c>
      <c r="Y19" s="123">
        <v>0</v>
      </c>
      <c r="Z19" s="118">
        <f>T19+W19</f>
        <v>68</v>
      </c>
      <c r="AA19" s="120">
        <f>U19+X19</f>
        <v>67</v>
      </c>
      <c r="AB19" s="156">
        <f>V19+Y19</f>
        <v>43</v>
      </c>
    </row>
    <row r="20" spans="2:28" ht="15" customHeight="1">
      <c r="B20" s="88" t="s">
        <v>7</v>
      </c>
      <c r="C20" s="46"/>
      <c r="L20" s="179" t="s">
        <v>143</v>
      </c>
      <c r="M20" s="118">
        <v>79</v>
      </c>
      <c r="N20" s="120">
        <v>87</v>
      </c>
      <c r="O20" s="61"/>
      <c r="P20" s="123">
        <v>46</v>
      </c>
      <c r="Q20" s="59"/>
      <c r="S20" s="194"/>
      <c r="T20" s="175">
        <f>SUM(T19:U19)</f>
        <v>135</v>
      </c>
      <c r="U20" s="176"/>
      <c r="V20" s="122"/>
      <c r="W20" s="175">
        <f>SUM(W19:X19)</f>
        <v>0</v>
      </c>
      <c r="X20" s="176"/>
      <c r="Y20" s="122"/>
      <c r="Z20" s="175">
        <f>SUM(Z19:AA19)</f>
        <v>135</v>
      </c>
      <c r="AA20" s="176"/>
      <c r="AB20" s="155"/>
    </row>
    <row r="21" spans="3:28" ht="15" customHeight="1" thickBot="1">
      <c r="C21" s="46"/>
      <c r="L21" s="180"/>
      <c r="M21" s="175">
        <f>SUM(M20:N20)</f>
        <v>166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1329</v>
      </c>
      <c r="U21" s="120">
        <v>1268</v>
      </c>
      <c r="V21" s="123">
        <v>876</v>
      </c>
      <c r="W21" s="118">
        <v>60</v>
      </c>
      <c r="X21" s="120">
        <v>34</v>
      </c>
      <c r="Y21" s="123">
        <v>64</v>
      </c>
      <c r="Z21" s="118">
        <f>T21+W21</f>
        <v>1389</v>
      </c>
      <c r="AA21" s="120">
        <f>U21+X21</f>
        <v>1302</v>
      </c>
      <c r="AB21" s="156">
        <f>V21+Y21</f>
        <v>940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1381</v>
      </c>
      <c r="N22" s="120">
        <v>1298</v>
      </c>
      <c r="O22" s="61"/>
      <c r="P22" s="123">
        <v>937</v>
      </c>
      <c r="Q22" s="59"/>
      <c r="S22" s="194"/>
      <c r="T22" s="175">
        <f>SUM(T21:U21)</f>
        <v>2597</v>
      </c>
      <c r="U22" s="176"/>
      <c r="V22" s="122"/>
      <c r="W22" s="175">
        <f>SUM(W21:X21)</f>
        <v>94</v>
      </c>
      <c r="X22" s="176"/>
      <c r="Y22" s="122"/>
      <c r="Z22" s="175">
        <f>SUM(Z21:AA21)</f>
        <v>2691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24</v>
      </c>
      <c r="E23" s="105">
        <f t="shared" si="0"/>
        <v>24</v>
      </c>
      <c r="F23" s="106">
        <f>SUM(D23:E23)</f>
        <v>48</v>
      </c>
      <c r="G23" s="49" t="s">
        <v>4</v>
      </c>
      <c r="H23" s="71">
        <f>F23-'５月'!F23</f>
        <v>14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2679</v>
      </c>
      <c r="N23" s="176"/>
      <c r="O23" s="32" t="s">
        <v>159</v>
      </c>
      <c r="P23" s="122">
        <v>937</v>
      </c>
      <c r="Q23" s="52" t="s">
        <v>161</v>
      </c>
      <c r="S23" s="193" t="s">
        <v>145</v>
      </c>
      <c r="T23" s="118">
        <v>466</v>
      </c>
      <c r="U23" s="120">
        <v>449</v>
      </c>
      <c r="V23" s="123">
        <v>262</v>
      </c>
      <c r="W23" s="118">
        <v>3</v>
      </c>
      <c r="X23" s="120">
        <v>4</v>
      </c>
      <c r="Y23" s="123">
        <v>5</v>
      </c>
      <c r="Z23" s="118">
        <f>T23+W23</f>
        <v>469</v>
      </c>
      <c r="AA23" s="120">
        <f>U23+X23</f>
        <v>453</v>
      </c>
      <c r="AB23" s="156">
        <f>V23+Y23</f>
        <v>267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8</v>
      </c>
      <c r="E24" s="105">
        <f t="shared" si="0"/>
        <v>9</v>
      </c>
      <c r="F24" s="106">
        <f aca="true" t="shared" si="2" ref="F24:F29">SUM(D24:E24)</f>
        <v>17</v>
      </c>
      <c r="G24" s="49" t="s">
        <v>4</v>
      </c>
      <c r="H24" s="71">
        <f>F24-'５月'!F24</f>
        <v>-8</v>
      </c>
      <c r="I24" s="50" t="s">
        <v>5</v>
      </c>
      <c r="J24" s="35" t="str">
        <f t="shared" si="1"/>
        <v>↓</v>
      </c>
      <c r="L24" s="179" t="s">
        <v>145</v>
      </c>
      <c r="M24" s="118">
        <v>465</v>
      </c>
      <c r="N24" s="120">
        <v>451</v>
      </c>
      <c r="O24" s="61"/>
      <c r="P24" s="123">
        <v>263</v>
      </c>
      <c r="Q24" s="59"/>
      <c r="S24" s="194"/>
      <c r="T24" s="175">
        <f>SUM(T23:U23)</f>
        <v>915</v>
      </c>
      <c r="U24" s="176"/>
      <c r="V24" s="122"/>
      <c r="W24" s="175">
        <f>SUM(W23:X23)</f>
        <v>7</v>
      </c>
      <c r="X24" s="176"/>
      <c r="Y24" s="122"/>
      <c r="Z24" s="175">
        <f>SUM(Z23:AA23)</f>
        <v>922</v>
      </c>
      <c r="AA24" s="176"/>
      <c r="AB24" s="155"/>
    </row>
    <row r="25" spans="2:28" ht="15" customHeight="1">
      <c r="B25" s="13" t="s">
        <v>11</v>
      </c>
      <c r="C25" s="105">
        <f t="shared" si="0"/>
        <v>137</v>
      </c>
      <c r="D25" s="105">
        <f t="shared" si="0"/>
        <v>120</v>
      </c>
      <c r="E25" s="105">
        <f t="shared" si="0"/>
        <v>103</v>
      </c>
      <c r="F25" s="106">
        <f t="shared" si="2"/>
        <v>223</v>
      </c>
      <c r="G25" s="49" t="s">
        <v>4</v>
      </c>
      <c r="H25" s="71">
        <f>F25-'５月'!F25</f>
        <v>-1</v>
      </c>
      <c r="I25" s="50" t="s">
        <v>5</v>
      </c>
      <c r="J25" s="35" t="str">
        <f t="shared" si="1"/>
        <v>↓</v>
      </c>
      <c r="L25" s="180"/>
      <c r="M25" s="175">
        <f>SUM(M24:N24)</f>
        <v>916</v>
      </c>
      <c r="N25" s="176"/>
      <c r="O25" s="32" t="s">
        <v>159</v>
      </c>
      <c r="P25" s="122">
        <v>261</v>
      </c>
      <c r="Q25" s="52" t="s">
        <v>161</v>
      </c>
      <c r="S25" s="193" t="s">
        <v>146</v>
      </c>
      <c r="T25" s="118">
        <v>2023</v>
      </c>
      <c r="U25" s="120">
        <v>1929</v>
      </c>
      <c r="V25" s="123">
        <v>1505</v>
      </c>
      <c r="W25" s="118">
        <v>113</v>
      </c>
      <c r="X25" s="120">
        <v>87</v>
      </c>
      <c r="Y25" s="123">
        <v>148</v>
      </c>
      <c r="Z25" s="118">
        <f>T25+W25</f>
        <v>2136</v>
      </c>
      <c r="AA25" s="120">
        <f>U25+X25</f>
        <v>2016</v>
      </c>
      <c r="AB25" s="156">
        <f>V25+Y25</f>
        <v>1653</v>
      </c>
    </row>
    <row r="26" spans="2:28" ht="15" customHeight="1">
      <c r="B26" s="13" t="s">
        <v>12</v>
      </c>
      <c r="C26" s="105">
        <f t="shared" si="0"/>
        <v>72</v>
      </c>
      <c r="D26" s="105">
        <f t="shared" si="0"/>
        <v>72</v>
      </c>
      <c r="E26" s="105">
        <f t="shared" si="0"/>
        <v>55</v>
      </c>
      <c r="F26" s="106">
        <f t="shared" si="2"/>
        <v>127</v>
      </c>
      <c r="G26" s="49" t="s">
        <v>4</v>
      </c>
      <c r="H26" s="71">
        <f>F26-'５月'!F26</f>
        <v>-10</v>
      </c>
      <c r="I26" s="50" t="s">
        <v>5</v>
      </c>
      <c r="J26" s="35" t="str">
        <f t="shared" si="1"/>
        <v>↓</v>
      </c>
      <c r="L26" s="179" t="s">
        <v>146</v>
      </c>
      <c r="M26" s="118">
        <v>1935</v>
      </c>
      <c r="N26" s="120">
        <v>1799</v>
      </c>
      <c r="O26" s="61"/>
      <c r="P26" s="123">
        <v>1516</v>
      </c>
      <c r="Q26" s="59"/>
      <c r="S26" s="194"/>
      <c r="T26" s="175">
        <f>SUM(T25:U25)</f>
        <v>3952</v>
      </c>
      <c r="U26" s="176"/>
      <c r="V26" s="122"/>
      <c r="W26" s="175">
        <f>SUM(W25:X25)</f>
        <v>200</v>
      </c>
      <c r="X26" s="176"/>
      <c r="Y26" s="122"/>
      <c r="Z26" s="175">
        <f>SUM(Z25:AA25)</f>
        <v>4152</v>
      </c>
      <c r="AA26" s="176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F27-'５月'!F27</f>
        <v>1</v>
      </c>
      <c r="I27" s="50" t="s">
        <v>5</v>
      </c>
      <c r="J27" s="35" t="str">
        <f t="shared" si="1"/>
        <v>↑</v>
      </c>
      <c r="L27" s="180"/>
      <c r="M27" s="175">
        <f>SUM(M26:N26)</f>
        <v>3734</v>
      </c>
      <c r="N27" s="176"/>
      <c r="O27" s="32" t="s">
        <v>159</v>
      </c>
      <c r="P27" s="122">
        <v>1461</v>
      </c>
      <c r="Q27" s="52" t="s">
        <v>161</v>
      </c>
      <c r="S27" s="193" t="s">
        <v>195</v>
      </c>
      <c r="T27" s="118">
        <v>2509</v>
      </c>
      <c r="U27" s="120">
        <v>2591</v>
      </c>
      <c r="V27" s="123">
        <v>1626</v>
      </c>
      <c r="W27" s="118">
        <v>46</v>
      </c>
      <c r="X27" s="120">
        <v>61</v>
      </c>
      <c r="Y27" s="123">
        <v>88</v>
      </c>
      <c r="Z27" s="118">
        <f>T27+W27</f>
        <v>2555</v>
      </c>
      <c r="AA27" s="120">
        <f>U27+X27</f>
        <v>2652</v>
      </c>
      <c r="AB27" s="156">
        <f>V27+Y27</f>
        <v>1714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0</v>
      </c>
      <c r="E28" s="107">
        <f t="shared" si="0"/>
        <v>5</v>
      </c>
      <c r="F28" s="108">
        <f t="shared" si="2"/>
        <v>5</v>
      </c>
      <c r="G28" s="60" t="s">
        <v>4</v>
      </c>
      <c r="H28" s="74">
        <f>F28-'５月'!F28</f>
        <v>0</v>
      </c>
      <c r="I28" s="53" t="s">
        <v>5</v>
      </c>
      <c r="J28" s="35">
        <f t="shared" si="1"/>
      </c>
      <c r="L28" s="179" t="s">
        <v>147</v>
      </c>
      <c r="M28" s="118">
        <v>377</v>
      </c>
      <c r="N28" s="120">
        <v>383</v>
      </c>
      <c r="O28" s="61"/>
      <c r="P28" s="123">
        <v>262</v>
      </c>
      <c r="Q28" s="59"/>
      <c r="S28" s="194"/>
      <c r="T28" s="175">
        <f>SUM(T27:U27)</f>
        <v>5100</v>
      </c>
      <c r="U28" s="176"/>
      <c r="V28" s="122"/>
      <c r="W28" s="175">
        <f>SUM(W27:X27)</f>
        <v>107</v>
      </c>
      <c r="X28" s="176"/>
      <c r="Y28" s="122"/>
      <c r="Z28" s="175">
        <f>SUM(Z27:AA27)</f>
        <v>5207</v>
      </c>
      <c r="AA28" s="176"/>
      <c r="AB28" s="155"/>
    </row>
    <row r="29" spans="2:28" ht="15" customHeight="1" thickBot="1">
      <c r="B29" s="15" t="s">
        <v>15</v>
      </c>
      <c r="C29" s="109">
        <f t="shared" si="0"/>
        <v>57</v>
      </c>
      <c r="D29" s="109">
        <f t="shared" si="0"/>
        <v>65</v>
      </c>
      <c r="E29" s="109">
        <f t="shared" si="0"/>
        <v>58</v>
      </c>
      <c r="F29" s="110">
        <f t="shared" si="2"/>
        <v>123</v>
      </c>
      <c r="G29" s="62" t="s">
        <v>4</v>
      </c>
      <c r="H29" s="75">
        <f>F29-'５月'!F29</f>
        <v>32</v>
      </c>
      <c r="I29" s="63" t="s">
        <v>5</v>
      </c>
      <c r="J29" s="35" t="str">
        <f t="shared" si="1"/>
        <v>↑</v>
      </c>
      <c r="L29" s="180"/>
      <c r="M29" s="175">
        <f>SUM(M28:N28)</f>
        <v>760</v>
      </c>
      <c r="N29" s="176"/>
      <c r="O29" s="32" t="s">
        <v>159</v>
      </c>
      <c r="P29" s="122">
        <v>262</v>
      </c>
      <c r="Q29" s="52" t="s">
        <v>161</v>
      </c>
      <c r="S29" s="193" t="s">
        <v>151</v>
      </c>
      <c r="T29" s="118">
        <v>981</v>
      </c>
      <c r="U29" s="120">
        <v>971</v>
      </c>
      <c r="V29" s="123">
        <v>619</v>
      </c>
      <c r="W29" s="118">
        <v>0</v>
      </c>
      <c r="X29" s="120">
        <v>2</v>
      </c>
      <c r="Y29" s="123">
        <v>2</v>
      </c>
      <c r="Z29" s="118">
        <f>T29+W29</f>
        <v>981</v>
      </c>
      <c r="AA29" s="120">
        <f>U29+X29</f>
        <v>973</v>
      </c>
      <c r="AB29" s="156">
        <f>V29+Y29</f>
        <v>621</v>
      </c>
    </row>
    <row r="30" spans="2:28" ht="15" customHeight="1" thickBot="1">
      <c r="B30" s="10"/>
      <c r="C30" s="46"/>
      <c r="L30" s="179" t="s">
        <v>148</v>
      </c>
      <c r="M30" s="118">
        <v>1051</v>
      </c>
      <c r="N30" s="120">
        <v>1082</v>
      </c>
      <c r="O30" s="61"/>
      <c r="P30" s="123">
        <v>755</v>
      </c>
      <c r="Q30" s="59"/>
      <c r="S30" s="194"/>
      <c r="T30" s="175">
        <f>SUM(T29:U29)</f>
        <v>1952</v>
      </c>
      <c r="U30" s="176"/>
      <c r="V30" s="122"/>
      <c r="W30" s="175">
        <f>SUM(W29:X29)</f>
        <v>2</v>
      </c>
      <c r="X30" s="176"/>
      <c r="Y30" s="122"/>
      <c r="Z30" s="175">
        <f>SUM(Z29:AA29)</f>
        <v>1954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2133</v>
      </c>
      <c r="N31" s="176"/>
      <c r="O31" s="32" t="s">
        <v>159</v>
      </c>
      <c r="P31" s="122">
        <v>754</v>
      </c>
      <c r="Q31" s="52" t="s">
        <v>161</v>
      </c>
      <c r="S31" s="193" t="s">
        <v>152</v>
      </c>
      <c r="T31" s="118">
        <v>164</v>
      </c>
      <c r="U31" s="120">
        <v>144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144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24</v>
      </c>
      <c r="E32" s="116">
        <v>23</v>
      </c>
      <c r="F32" s="106">
        <f>SUM(D32:E32)</f>
        <v>47</v>
      </c>
      <c r="G32" s="49" t="s">
        <v>4</v>
      </c>
      <c r="H32" s="71">
        <f>F32-'５月'!F32</f>
        <v>13</v>
      </c>
      <c r="I32" s="50" t="s">
        <v>5</v>
      </c>
      <c r="J32" s="35" t="str">
        <f aca="true" t="shared" si="3" ref="J32:J38">IF(H32=0,"",IF(H32&gt;0,"↑","↓"))</f>
        <v>↑</v>
      </c>
      <c r="L32" s="179" t="s">
        <v>149</v>
      </c>
      <c r="M32" s="118">
        <v>1096</v>
      </c>
      <c r="N32" s="120">
        <v>1182</v>
      </c>
      <c r="O32" s="61"/>
      <c r="P32" s="123">
        <v>694</v>
      </c>
      <c r="Q32" s="59"/>
      <c r="S32" s="194"/>
      <c r="T32" s="175">
        <f>SUM(T31:U31)</f>
        <v>308</v>
      </c>
      <c r="U32" s="176"/>
      <c r="V32" s="122"/>
      <c r="W32" s="175">
        <f>SUM(W31:X31)</f>
        <v>0</v>
      </c>
      <c r="X32" s="176"/>
      <c r="Y32" s="122"/>
      <c r="Z32" s="175">
        <f>SUM(Z31:AA31)</f>
        <v>308</v>
      </c>
      <c r="AA32" s="176"/>
      <c r="AB32" s="155"/>
    </row>
    <row r="33" spans="2:28" ht="15" customHeight="1">
      <c r="B33" s="13" t="s">
        <v>10</v>
      </c>
      <c r="C33" s="116">
        <v>4</v>
      </c>
      <c r="D33" s="116">
        <v>8</v>
      </c>
      <c r="E33" s="116">
        <v>9</v>
      </c>
      <c r="F33" s="106">
        <f aca="true" t="shared" si="4" ref="F33:F38">SUM(D33:E33)</f>
        <v>17</v>
      </c>
      <c r="G33" s="49" t="s">
        <v>4</v>
      </c>
      <c r="H33" s="71">
        <f>F33-'５月'!F33</f>
        <v>-8</v>
      </c>
      <c r="I33" s="50" t="s">
        <v>5</v>
      </c>
      <c r="J33" s="35" t="str">
        <f t="shared" si="3"/>
        <v>↓</v>
      </c>
      <c r="L33" s="180"/>
      <c r="M33" s="175">
        <f>SUM(M32:N32)</f>
        <v>2278</v>
      </c>
      <c r="N33" s="176"/>
      <c r="O33" s="32" t="s">
        <v>159</v>
      </c>
      <c r="P33" s="122">
        <v>694</v>
      </c>
      <c r="Q33" s="52" t="s">
        <v>161</v>
      </c>
      <c r="S33" s="193" t="s">
        <v>153</v>
      </c>
      <c r="T33" s="118">
        <v>184</v>
      </c>
      <c r="U33" s="120">
        <v>222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184</v>
      </c>
      <c r="AA33" s="120">
        <f>U33+X33</f>
        <v>222</v>
      </c>
      <c r="AB33" s="156">
        <f>V33+Y33</f>
        <v>92</v>
      </c>
    </row>
    <row r="34" spans="2:28" ht="15" customHeight="1">
      <c r="B34" s="13" t="s">
        <v>11</v>
      </c>
      <c r="C34" s="116">
        <v>86</v>
      </c>
      <c r="D34" s="116">
        <v>89</v>
      </c>
      <c r="E34" s="116">
        <v>68</v>
      </c>
      <c r="F34" s="106">
        <f t="shared" si="4"/>
        <v>157</v>
      </c>
      <c r="G34" s="49" t="s">
        <v>4</v>
      </c>
      <c r="H34" s="71">
        <f>F34-'５月'!F34</f>
        <v>-9</v>
      </c>
      <c r="I34" s="50" t="s">
        <v>5</v>
      </c>
      <c r="J34" s="35" t="str">
        <f t="shared" si="3"/>
        <v>↓</v>
      </c>
      <c r="L34" s="179" t="s">
        <v>150</v>
      </c>
      <c r="M34" s="118">
        <v>408</v>
      </c>
      <c r="N34" s="120">
        <v>388</v>
      </c>
      <c r="O34" s="61"/>
      <c r="P34" s="123">
        <v>265</v>
      </c>
      <c r="Q34" s="59"/>
      <c r="S34" s="194"/>
      <c r="T34" s="175">
        <f>SUM(T33:U33)</f>
        <v>406</v>
      </c>
      <c r="U34" s="176"/>
      <c r="V34" s="122"/>
      <c r="W34" s="175">
        <f>SUM(W33:X33)</f>
        <v>0</v>
      </c>
      <c r="X34" s="176"/>
      <c r="Y34" s="122"/>
      <c r="Z34" s="175">
        <f>SUM(Z33:AA33)</f>
        <v>406</v>
      </c>
      <c r="AA34" s="176"/>
      <c r="AB34" s="155"/>
    </row>
    <row r="35" spans="2:28" ht="15" customHeight="1">
      <c r="B35" s="13" t="s">
        <v>12</v>
      </c>
      <c r="C35" s="116">
        <v>43</v>
      </c>
      <c r="D35" s="116">
        <v>48</v>
      </c>
      <c r="E35" s="116">
        <v>41</v>
      </c>
      <c r="F35" s="106">
        <f t="shared" si="4"/>
        <v>89</v>
      </c>
      <c r="G35" s="49" t="s">
        <v>4</v>
      </c>
      <c r="H35" s="71">
        <f>F35-'５月'!F35</f>
        <v>-10</v>
      </c>
      <c r="I35" s="50" t="s">
        <v>5</v>
      </c>
      <c r="J35" s="35" t="str">
        <f t="shared" si="3"/>
        <v>↓</v>
      </c>
      <c r="L35" s="180"/>
      <c r="M35" s="175">
        <f>SUM(M34:N34)</f>
        <v>796</v>
      </c>
      <c r="N35" s="176"/>
      <c r="O35" s="32" t="s">
        <v>159</v>
      </c>
      <c r="P35" s="122">
        <v>265</v>
      </c>
      <c r="Q35" s="52" t="s">
        <v>161</v>
      </c>
      <c r="S35" s="193" t="s">
        <v>154</v>
      </c>
      <c r="T35" s="118">
        <v>653</v>
      </c>
      <c r="U35" s="120">
        <v>634</v>
      </c>
      <c r="V35" s="123">
        <v>420</v>
      </c>
      <c r="W35" s="118">
        <v>50</v>
      </c>
      <c r="X35" s="120">
        <v>57</v>
      </c>
      <c r="Y35" s="123">
        <v>57</v>
      </c>
      <c r="Z35" s="118">
        <f>T35+W35</f>
        <v>703</v>
      </c>
      <c r="AA35" s="120">
        <f>U35+X35</f>
        <v>691</v>
      </c>
      <c r="AB35" s="156">
        <f>V35+Y35</f>
        <v>477</v>
      </c>
    </row>
    <row r="36" spans="2:28" ht="15" customHeight="1">
      <c r="B36" s="13" t="s">
        <v>13</v>
      </c>
      <c r="C36" s="116">
        <v>8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F36-'５月'!F36</f>
        <v>1</v>
      </c>
      <c r="I36" s="50" t="s">
        <v>5</v>
      </c>
      <c r="J36" s="35" t="str">
        <f t="shared" si="3"/>
        <v>↑</v>
      </c>
      <c r="L36" s="179" t="s">
        <v>151</v>
      </c>
      <c r="M36" s="118">
        <v>981</v>
      </c>
      <c r="N36" s="120">
        <v>973</v>
      </c>
      <c r="O36" s="61"/>
      <c r="P36" s="123">
        <v>621</v>
      </c>
      <c r="Q36" s="59"/>
      <c r="S36" s="194"/>
      <c r="T36" s="175">
        <f>SUM(T35:U35)</f>
        <v>1287</v>
      </c>
      <c r="U36" s="176"/>
      <c r="V36" s="122"/>
      <c r="W36" s="175">
        <f>SUM(W35:X35)</f>
        <v>107</v>
      </c>
      <c r="X36" s="176"/>
      <c r="Y36" s="122"/>
      <c r="Z36" s="175">
        <f>SUM(Z35:AA35)</f>
        <v>1394</v>
      </c>
      <c r="AA36" s="176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80"/>
      <c r="M37" s="175">
        <f>SUM(M36:N36)</f>
        <v>1954</v>
      </c>
      <c r="N37" s="176"/>
      <c r="O37" s="32" t="s">
        <v>159</v>
      </c>
      <c r="P37" s="122">
        <v>621</v>
      </c>
      <c r="Q37" s="52" t="s">
        <v>161</v>
      </c>
      <c r="S37" s="193" t="s">
        <v>196</v>
      </c>
      <c r="T37" s="118">
        <v>324</v>
      </c>
      <c r="U37" s="120">
        <v>323</v>
      </c>
      <c r="V37" s="123">
        <v>212</v>
      </c>
      <c r="W37" s="118">
        <v>8</v>
      </c>
      <c r="X37" s="120">
        <v>4</v>
      </c>
      <c r="Y37" s="123">
        <v>11</v>
      </c>
      <c r="Z37" s="118">
        <f>T37+W37</f>
        <v>332</v>
      </c>
      <c r="AA37" s="120">
        <f>U37+X37</f>
        <v>327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41</v>
      </c>
      <c r="D38" s="109">
        <f>D32-D33+D34-D35+D36-D37</f>
        <v>58</v>
      </c>
      <c r="E38" s="109">
        <f>E32-E33+E34-E35+E36-E37</f>
        <v>41</v>
      </c>
      <c r="F38" s="110">
        <f t="shared" si="4"/>
        <v>99</v>
      </c>
      <c r="G38" s="64" t="s">
        <v>4</v>
      </c>
      <c r="H38" s="75">
        <f>F38-'５月'!F38</f>
        <v>23</v>
      </c>
      <c r="I38" s="63" t="s">
        <v>5</v>
      </c>
      <c r="J38" s="35" t="str">
        <f t="shared" si="3"/>
        <v>↑</v>
      </c>
      <c r="L38" s="179" t="s">
        <v>152</v>
      </c>
      <c r="M38" s="118">
        <v>157</v>
      </c>
      <c r="N38" s="120">
        <v>138</v>
      </c>
      <c r="O38" s="61"/>
      <c r="P38" s="123">
        <v>74</v>
      </c>
      <c r="Q38" s="59"/>
      <c r="S38" s="194"/>
      <c r="T38" s="175">
        <f>SUM(T37:U37)</f>
        <v>647</v>
      </c>
      <c r="U38" s="176"/>
      <c r="V38" s="122"/>
      <c r="W38" s="175">
        <f>SUM(W37:X37)</f>
        <v>12</v>
      </c>
      <c r="X38" s="176"/>
      <c r="Y38" s="122"/>
      <c r="Z38" s="175">
        <f>SUM(Z37:AA37)</f>
        <v>659</v>
      </c>
      <c r="AA38" s="176"/>
      <c r="AB38" s="155"/>
    </row>
    <row r="39" spans="2:28" ht="15" customHeight="1" thickBot="1">
      <c r="B39" s="10"/>
      <c r="C39" s="46"/>
      <c r="L39" s="180"/>
      <c r="M39" s="175">
        <f>SUM(M38:N38)</f>
        <v>295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194</v>
      </c>
      <c r="U39" s="120">
        <v>207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194</v>
      </c>
      <c r="AA39" s="120">
        <f>U39+X39</f>
        <v>207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184</v>
      </c>
      <c r="N40" s="120">
        <v>222</v>
      </c>
      <c r="O40" s="61"/>
      <c r="P40" s="123">
        <v>92</v>
      </c>
      <c r="Q40" s="59"/>
      <c r="S40" s="194"/>
      <c r="T40" s="175">
        <f>SUM(T39:U39)</f>
        <v>401</v>
      </c>
      <c r="U40" s="176"/>
      <c r="V40" s="122"/>
      <c r="W40" s="175">
        <f>SUM(W39:X39)</f>
        <v>0</v>
      </c>
      <c r="X40" s="176"/>
      <c r="Y40" s="122"/>
      <c r="Z40" s="175">
        <f>SUM(Z39:AA39)</f>
        <v>401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F41-'５月'!F41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0"/>
      <c r="M41" s="175">
        <f>SUM(M40:N40)</f>
        <v>406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101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101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9" t="s">
        <v>154</v>
      </c>
      <c r="M42" s="118">
        <v>703</v>
      </c>
      <c r="N42" s="120">
        <v>691</v>
      </c>
      <c r="O42" s="61"/>
      <c r="P42" s="123">
        <v>477</v>
      </c>
      <c r="Q42" s="59"/>
      <c r="S42" s="194"/>
      <c r="T42" s="175">
        <f>SUM(T41:U41)</f>
        <v>214</v>
      </c>
      <c r="U42" s="176"/>
      <c r="V42" s="122"/>
      <c r="W42" s="175">
        <f>SUM(W41:X41)</f>
        <v>0</v>
      </c>
      <c r="X42" s="176"/>
      <c r="Y42" s="122"/>
      <c r="Z42" s="175">
        <f>SUM(Z41:AA41)</f>
        <v>214</v>
      </c>
      <c r="AA42" s="176"/>
      <c r="AB42" s="155"/>
    </row>
    <row r="43" spans="2:28" ht="15" customHeight="1">
      <c r="B43" s="13" t="s">
        <v>11</v>
      </c>
      <c r="C43" s="116">
        <v>51</v>
      </c>
      <c r="D43" s="116">
        <v>31</v>
      </c>
      <c r="E43" s="116">
        <v>35</v>
      </c>
      <c r="F43" s="106">
        <f t="shared" si="6"/>
        <v>66</v>
      </c>
      <c r="G43" s="49" t="s">
        <v>4</v>
      </c>
      <c r="H43" s="71">
        <f>F43-'５月'!F43</f>
        <v>8</v>
      </c>
      <c r="I43" s="50" t="s">
        <v>5</v>
      </c>
      <c r="J43" s="35" t="str">
        <f t="shared" si="5"/>
        <v>↑</v>
      </c>
      <c r="L43" s="180"/>
      <c r="M43" s="175">
        <f>SUM(M42:N42)</f>
        <v>1394</v>
      </c>
      <c r="N43" s="176"/>
      <c r="O43" s="32" t="s">
        <v>163</v>
      </c>
      <c r="P43" s="122">
        <v>476</v>
      </c>
      <c r="Q43" s="52" t="s">
        <v>164</v>
      </c>
      <c r="S43" s="193" t="s">
        <v>158</v>
      </c>
      <c r="T43" s="111">
        <f>T7+T9+T11+T13+T15+T17+T19+T21+T23+T25+T27+T29+T31+T33+T35+T37+T39+T41</f>
        <v>17864</v>
      </c>
      <c r="U43" s="112">
        <f>U7+U9+U11+U13+U15+U17+U19+U21+U23+U25+U27+U29+U31+U33+U35+U37+U39+U41</f>
        <v>17617</v>
      </c>
      <c r="V43" s="113">
        <f>V7+V9+V11+V13+V15+V17+V19+V21+V23+V25+V27+V29+V31+V33+V35+V37+V39+V41</f>
        <v>11710</v>
      </c>
      <c r="W43" s="111">
        <f aca="true" t="shared" si="7" ref="W43:AB43">W7+W9+W11+W13+W15+W17+W19+W21+W23+W25+W27+W29+W31+W33+W35+W37+W39+W41</f>
        <v>461</v>
      </c>
      <c r="X43" s="112">
        <f t="shared" si="7"/>
        <v>460</v>
      </c>
      <c r="Y43" s="113">
        <f t="shared" si="7"/>
        <v>664</v>
      </c>
      <c r="Z43" s="111">
        <f t="shared" si="7"/>
        <v>18325</v>
      </c>
      <c r="AA43" s="112">
        <f t="shared" si="7"/>
        <v>18077</v>
      </c>
      <c r="AB43" s="157">
        <f t="shared" si="7"/>
        <v>12374</v>
      </c>
    </row>
    <row r="44" spans="2:28" ht="15" customHeight="1" thickBot="1">
      <c r="B44" s="13" t="s">
        <v>12</v>
      </c>
      <c r="C44" s="116">
        <v>29</v>
      </c>
      <c r="D44" s="116">
        <v>24</v>
      </c>
      <c r="E44" s="116">
        <v>14</v>
      </c>
      <c r="F44" s="106">
        <f t="shared" si="6"/>
        <v>38</v>
      </c>
      <c r="G44" s="49" t="s">
        <v>4</v>
      </c>
      <c r="H44" s="71">
        <f>F44-'５月'!F44</f>
        <v>0</v>
      </c>
      <c r="I44" s="50" t="s">
        <v>5</v>
      </c>
      <c r="J44" s="35">
        <f t="shared" si="5"/>
      </c>
      <c r="L44" s="179" t="s">
        <v>155</v>
      </c>
      <c r="M44" s="118">
        <v>332</v>
      </c>
      <c r="N44" s="120">
        <v>327</v>
      </c>
      <c r="O44" s="61"/>
      <c r="P44" s="123">
        <v>223</v>
      </c>
      <c r="Q44" s="59"/>
      <c r="S44" s="195"/>
      <c r="T44" s="177">
        <f>SUM(T43:U43)</f>
        <v>35481</v>
      </c>
      <c r="U44" s="178"/>
      <c r="V44" s="114"/>
      <c r="W44" s="177">
        <f>SUM(W43:X43)</f>
        <v>921</v>
      </c>
      <c r="X44" s="178"/>
      <c r="Y44" s="114"/>
      <c r="Z44" s="177">
        <f>SUM(Z43:AA43)</f>
        <v>36402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80"/>
      <c r="M45" s="175">
        <f>SUM(M44:N44)</f>
        <v>659</v>
      </c>
      <c r="N45" s="176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8</v>
      </c>
      <c r="D46" s="117">
        <v>0</v>
      </c>
      <c r="E46" s="117">
        <v>5</v>
      </c>
      <c r="F46" s="108">
        <f t="shared" si="6"/>
        <v>5</v>
      </c>
      <c r="G46" s="60" t="s">
        <v>4</v>
      </c>
      <c r="H46" s="74">
        <f>F46-'５月'!F46</f>
        <v>0</v>
      </c>
      <c r="I46" s="53" t="s">
        <v>5</v>
      </c>
      <c r="J46" s="35">
        <f t="shared" si="5"/>
      </c>
      <c r="L46" s="179" t="s">
        <v>156</v>
      </c>
      <c r="M46" s="118">
        <v>194</v>
      </c>
      <c r="N46" s="120">
        <v>207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16</v>
      </c>
      <c r="D47" s="109">
        <f>D41-D42+D43-D44+D45-D46</f>
        <v>7</v>
      </c>
      <c r="E47" s="109">
        <f>E41-E42+E43-E44+E45-E46</f>
        <v>17</v>
      </c>
      <c r="F47" s="110">
        <f t="shared" si="6"/>
        <v>24</v>
      </c>
      <c r="G47" s="64" t="s">
        <v>4</v>
      </c>
      <c r="H47" s="75">
        <f>F47-'５月'!F47</f>
        <v>9</v>
      </c>
      <c r="I47" s="63" t="s">
        <v>5</v>
      </c>
      <c r="J47" s="35" t="str">
        <f t="shared" si="5"/>
        <v>↑</v>
      </c>
      <c r="L47" s="180"/>
      <c r="M47" s="175">
        <f>SUM(M46:N46)</f>
        <v>401</v>
      </c>
      <c r="N47" s="176"/>
      <c r="O47" s="32" t="s">
        <v>165</v>
      </c>
      <c r="P47" s="122">
        <v>99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101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214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409</v>
      </c>
      <c r="N50" s="120">
        <v>386</v>
      </c>
      <c r="O50" s="61"/>
      <c r="P50" s="123">
        <v>218</v>
      </c>
      <c r="Q50" s="59"/>
    </row>
    <row r="51" spans="12:17" ht="15" customHeight="1">
      <c r="L51" s="180"/>
      <c r="M51" s="175">
        <f>SUM(M50:N50)</f>
        <v>795</v>
      </c>
      <c r="N51" s="176"/>
      <c r="O51" s="32" t="s">
        <v>159</v>
      </c>
      <c r="P51" s="122">
        <v>218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18325</v>
      </c>
      <c r="N52" s="112">
        <f>SUM(N6+N8+N10+N12+N14+N16+N18+N20+N22+N24+N26+N28+N30+N32+N34+N36+N38+N40+N42+N44+N46+N48+N50)</f>
        <v>18077</v>
      </c>
      <c r="O52" s="61"/>
      <c r="P52" s="113">
        <f>SUM(P6+P8+P10+P12+P14+P16+P18+P20+P22+P24+P26+P28+P30+P32+P34+P36+P38+P40+P42+P44+P46+P48+P50)</f>
        <v>12374</v>
      </c>
      <c r="Q52" s="59"/>
    </row>
    <row r="53" spans="12:17" ht="15" customHeight="1" thickBot="1">
      <c r="L53" s="181"/>
      <c r="M53" s="177">
        <f>SUM(M52:N52)</f>
        <v>36402</v>
      </c>
      <c r="N53" s="178"/>
      <c r="O53" s="65" t="s">
        <v>167</v>
      </c>
      <c r="P53" s="114">
        <f>SUM(P7+P9+P11+P13+P15+P17+P19+P21+P23+P25+P27+P29+P31+P33+P35+P37+P39+P41+P43+P45+P47+P49+P51)</f>
        <v>12087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3">
      <selection activeCell="E35" sqref="E35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平成１９年７月１日の人口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36493</v>
      </c>
      <c r="E3" s="167"/>
      <c r="F3" s="168"/>
      <c r="G3" s="47" t="s">
        <v>4</v>
      </c>
      <c r="H3" s="69">
        <f>D3-'６月'!D3</f>
        <v>91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18360</v>
      </c>
      <c r="E4" s="170"/>
      <c r="F4" s="171"/>
      <c r="G4" s="49" t="s">
        <v>4</v>
      </c>
      <c r="H4" s="70">
        <f>D4-'６月'!D4</f>
        <v>35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18133</v>
      </c>
      <c r="E5" s="170"/>
      <c r="F5" s="171"/>
      <c r="G5" s="51" t="s">
        <v>4</v>
      </c>
      <c r="H5" s="72">
        <f>D5-'６月'!D5</f>
        <v>56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12423</v>
      </c>
      <c r="E6" s="173"/>
      <c r="F6" s="174"/>
      <c r="G6" s="55" t="s">
        <v>4</v>
      </c>
      <c r="H6" s="73">
        <f>D6-'６月'!D6</f>
        <v>49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141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260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141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141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168</v>
      </c>
      <c r="N8" s="120">
        <v>189</v>
      </c>
      <c r="O8" s="61"/>
      <c r="P8" s="123">
        <v>104</v>
      </c>
      <c r="Q8" s="59"/>
      <c r="S8" s="194"/>
      <c r="T8" s="175">
        <f>SUM(T7:U7)</f>
        <v>260</v>
      </c>
      <c r="U8" s="176"/>
      <c r="V8" s="122"/>
      <c r="W8" s="175">
        <f>SUM(W7:X7)</f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35566</v>
      </c>
      <c r="E9" s="167"/>
      <c r="F9" s="168"/>
      <c r="G9" s="47" t="s">
        <v>4</v>
      </c>
      <c r="H9" s="69">
        <f>D9-'６月'!D9</f>
        <v>85</v>
      </c>
      <c r="I9" s="48" t="s">
        <v>5</v>
      </c>
      <c r="J9" s="35" t="str">
        <f>IF(H9=0,"",IF(H9&gt;0,"↑","↓"))</f>
        <v>↑</v>
      </c>
      <c r="L9" s="180"/>
      <c r="M9" s="175">
        <f>SUM(M8:N8)</f>
        <v>357</v>
      </c>
      <c r="N9" s="176"/>
      <c r="O9" s="32" t="s">
        <v>159</v>
      </c>
      <c r="P9" s="122">
        <v>104</v>
      </c>
      <c r="Q9" s="52" t="s">
        <v>161</v>
      </c>
      <c r="S9" s="193" t="s">
        <v>137</v>
      </c>
      <c r="T9" s="118">
        <v>168</v>
      </c>
      <c r="U9" s="120">
        <v>189</v>
      </c>
      <c r="V9" s="123">
        <v>104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189</v>
      </c>
      <c r="AB9" s="156">
        <f>V9+Y9</f>
        <v>104</v>
      </c>
    </row>
    <row r="10" spans="2:28" ht="15" customHeight="1">
      <c r="B10" s="125" t="s">
        <v>1</v>
      </c>
      <c r="C10" s="126"/>
      <c r="D10" s="186">
        <f>'６月'!D10+'７月'!D38</f>
        <v>17896</v>
      </c>
      <c r="E10" s="170"/>
      <c r="F10" s="171"/>
      <c r="G10" s="49" t="s">
        <v>4</v>
      </c>
      <c r="H10" s="70">
        <f>D10-'６月'!D10</f>
        <v>32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1332</v>
      </c>
      <c r="N10" s="120">
        <v>1331</v>
      </c>
      <c r="O10" s="61"/>
      <c r="P10" s="123">
        <v>950</v>
      </c>
      <c r="Q10" s="59"/>
      <c r="S10" s="194"/>
      <c r="T10" s="175">
        <f>SUM(T9:U9)</f>
        <v>357</v>
      </c>
      <c r="U10" s="176"/>
      <c r="V10" s="122"/>
      <c r="W10" s="175">
        <f>SUM(W9:X9)</f>
        <v>0</v>
      </c>
      <c r="X10" s="176"/>
      <c r="Y10" s="122"/>
      <c r="Z10" s="175">
        <f>SUM(Z9:AA9)</f>
        <v>357</v>
      </c>
      <c r="AA10" s="176"/>
      <c r="AB10" s="155"/>
    </row>
    <row r="11" spans="2:28" ht="15" customHeight="1">
      <c r="B11" s="125" t="s">
        <v>2</v>
      </c>
      <c r="C11" s="126"/>
      <c r="D11" s="186">
        <f>'６月'!D11+'７月'!E38</f>
        <v>17670</v>
      </c>
      <c r="E11" s="170"/>
      <c r="F11" s="171"/>
      <c r="G11" s="49" t="s">
        <v>4</v>
      </c>
      <c r="H11" s="72">
        <f>D11-'６月'!D11</f>
        <v>53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2663</v>
      </c>
      <c r="N11" s="176"/>
      <c r="O11" s="32" t="s">
        <v>159</v>
      </c>
      <c r="P11" s="122">
        <v>782</v>
      </c>
      <c r="Q11" s="52" t="s">
        <v>161</v>
      </c>
      <c r="S11" s="193" t="s">
        <v>138</v>
      </c>
      <c r="T11" s="118">
        <v>1332</v>
      </c>
      <c r="U11" s="120">
        <v>1328</v>
      </c>
      <c r="V11" s="123">
        <v>947</v>
      </c>
      <c r="W11" s="118">
        <v>0</v>
      </c>
      <c r="X11" s="120">
        <v>3</v>
      </c>
      <c r="Y11" s="123">
        <v>3</v>
      </c>
      <c r="Z11" s="118">
        <f>T11+W11</f>
        <v>1332</v>
      </c>
      <c r="AA11" s="120">
        <f>U11+X11</f>
        <v>1331</v>
      </c>
      <c r="AB11" s="156">
        <f>V11+Y11</f>
        <v>950</v>
      </c>
    </row>
    <row r="12" spans="2:28" ht="15" customHeight="1" thickBot="1">
      <c r="B12" s="127" t="s">
        <v>3</v>
      </c>
      <c r="C12" s="128"/>
      <c r="D12" s="172">
        <f>'６月'!D12+'７月'!C38</f>
        <v>11761</v>
      </c>
      <c r="E12" s="173"/>
      <c r="F12" s="174"/>
      <c r="G12" s="55" t="s">
        <v>4</v>
      </c>
      <c r="H12" s="73">
        <f>D12-'６月'!D12</f>
        <v>51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2251</v>
      </c>
      <c r="N12" s="120">
        <v>2229</v>
      </c>
      <c r="O12" s="61"/>
      <c r="P12" s="123">
        <v>1496</v>
      </c>
      <c r="Q12" s="59"/>
      <c r="S12" s="194"/>
      <c r="T12" s="175">
        <f>SUM(T11:U11)</f>
        <v>2660</v>
      </c>
      <c r="U12" s="176"/>
      <c r="V12" s="122"/>
      <c r="W12" s="175">
        <f>SUM(W11:X11)</f>
        <v>3</v>
      </c>
      <c r="X12" s="176"/>
      <c r="Y12" s="122"/>
      <c r="Z12" s="175">
        <f>SUM(Z11:AA11)</f>
        <v>2663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4480</v>
      </c>
      <c r="N13" s="176"/>
      <c r="O13" s="32" t="s">
        <v>159</v>
      </c>
      <c r="P13" s="122">
        <v>1496</v>
      </c>
      <c r="Q13" s="52" t="s">
        <v>161</v>
      </c>
      <c r="S13" s="193" t="s">
        <v>139</v>
      </c>
      <c r="T13" s="118">
        <v>2226</v>
      </c>
      <c r="U13" s="120">
        <v>2145</v>
      </c>
      <c r="V13" s="123">
        <v>1396</v>
      </c>
      <c r="W13" s="118">
        <v>30</v>
      </c>
      <c r="X13" s="120">
        <v>50</v>
      </c>
      <c r="Y13" s="123">
        <v>57</v>
      </c>
      <c r="Z13" s="118">
        <f>T13+W13</f>
        <v>2256</v>
      </c>
      <c r="AA13" s="120">
        <f>U13+X13</f>
        <v>2195</v>
      </c>
      <c r="AB13" s="156">
        <f>V13+Y13</f>
        <v>1453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535</v>
      </c>
      <c r="N14" s="120">
        <v>506</v>
      </c>
      <c r="O14" s="61"/>
      <c r="P14" s="123">
        <v>337</v>
      </c>
      <c r="Q14" s="59"/>
      <c r="S14" s="194"/>
      <c r="T14" s="175">
        <f>SUM(T13:U13)</f>
        <v>4371</v>
      </c>
      <c r="U14" s="176"/>
      <c r="V14" s="122"/>
      <c r="W14" s="175">
        <f>SUM(W13:X13)</f>
        <v>80</v>
      </c>
      <c r="X14" s="176"/>
      <c r="Y14" s="122"/>
      <c r="Z14" s="175">
        <f>SUM(Z13:AA13)</f>
        <v>4451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927</v>
      </c>
      <c r="E15" s="167"/>
      <c r="F15" s="168"/>
      <c r="G15" s="47" t="s">
        <v>4</v>
      </c>
      <c r="H15" s="69">
        <f>D15-'６月'!D15</f>
        <v>6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1041</v>
      </c>
      <c r="N15" s="176"/>
      <c r="O15" s="32" t="s">
        <v>159</v>
      </c>
      <c r="P15" s="122">
        <v>337</v>
      </c>
      <c r="Q15" s="52" t="s">
        <v>161</v>
      </c>
      <c r="S15" s="193" t="s">
        <v>140</v>
      </c>
      <c r="T15" s="118">
        <v>525</v>
      </c>
      <c r="U15" s="120">
        <v>499</v>
      </c>
      <c r="V15" s="123">
        <v>331</v>
      </c>
      <c r="W15" s="118">
        <v>0</v>
      </c>
      <c r="X15" s="120">
        <v>1</v>
      </c>
      <c r="Y15" s="123">
        <v>1</v>
      </c>
      <c r="Z15" s="118">
        <f>T15+W15</f>
        <v>525</v>
      </c>
      <c r="AA15" s="120">
        <f>U15+X15</f>
        <v>500</v>
      </c>
      <c r="AB15" s="156">
        <f>V15+Y15</f>
        <v>332</v>
      </c>
    </row>
    <row r="16" spans="2:28" ht="15" customHeight="1">
      <c r="B16" s="125" t="s">
        <v>1</v>
      </c>
      <c r="C16" s="126"/>
      <c r="D16" s="186">
        <f>'６月'!D16+'７月'!D47</f>
        <v>464</v>
      </c>
      <c r="E16" s="170"/>
      <c r="F16" s="171"/>
      <c r="G16" s="49" t="s">
        <v>4</v>
      </c>
      <c r="H16" s="70">
        <f>D16-'６月'!D16</f>
        <v>3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1469</v>
      </c>
      <c r="N16" s="120">
        <v>1479</v>
      </c>
      <c r="O16" s="61"/>
      <c r="P16" s="123">
        <v>1030</v>
      </c>
      <c r="Q16" s="59"/>
      <c r="S16" s="194"/>
      <c r="T16" s="175">
        <f>SUM(T15:U15)</f>
        <v>1024</v>
      </c>
      <c r="U16" s="176"/>
      <c r="V16" s="122"/>
      <c r="W16" s="175">
        <f>SUM(W15:X15)</f>
        <v>1</v>
      </c>
      <c r="X16" s="176"/>
      <c r="Y16" s="122"/>
      <c r="Z16" s="175">
        <f>SUM(Z15:AA15)</f>
        <v>1025</v>
      </c>
      <c r="AA16" s="176"/>
      <c r="AB16" s="155"/>
    </row>
    <row r="17" spans="2:28" ht="15" customHeight="1">
      <c r="B17" s="125" t="s">
        <v>2</v>
      </c>
      <c r="C17" s="126"/>
      <c r="D17" s="186">
        <f>'６月'!D17+'７月'!E47</f>
        <v>463</v>
      </c>
      <c r="E17" s="170"/>
      <c r="F17" s="171"/>
      <c r="G17" s="49" t="s">
        <v>4</v>
      </c>
      <c r="H17" s="72">
        <f>D17-'６月'!D17</f>
        <v>3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2948</v>
      </c>
      <c r="N17" s="176"/>
      <c r="O17" s="32" t="s">
        <v>159</v>
      </c>
      <c r="P17" s="122">
        <v>969</v>
      </c>
      <c r="Q17" s="52" t="s">
        <v>161</v>
      </c>
      <c r="S17" s="193" t="s">
        <v>193</v>
      </c>
      <c r="T17" s="118">
        <v>4499</v>
      </c>
      <c r="U17" s="120">
        <v>4441</v>
      </c>
      <c r="V17" s="123">
        <v>3010</v>
      </c>
      <c r="W17" s="118">
        <v>144</v>
      </c>
      <c r="X17" s="120">
        <v>147</v>
      </c>
      <c r="Y17" s="123">
        <v>222</v>
      </c>
      <c r="Z17" s="118">
        <f>T17+W17</f>
        <v>4643</v>
      </c>
      <c r="AA17" s="120">
        <f>U17+X17</f>
        <v>4588</v>
      </c>
      <c r="AB17" s="156">
        <f>V17+Y17</f>
        <v>3232</v>
      </c>
    </row>
    <row r="18" spans="2:28" ht="15" customHeight="1" thickBot="1">
      <c r="B18" s="127" t="s">
        <v>3</v>
      </c>
      <c r="C18" s="128"/>
      <c r="D18" s="172">
        <f>'６月'!D18+'７月'!C47</f>
        <v>662</v>
      </c>
      <c r="E18" s="173"/>
      <c r="F18" s="174"/>
      <c r="G18" s="55" t="s">
        <v>4</v>
      </c>
      <c r="H18" s="73">
        <f>D18-'６月'!D18</f>
        <v>-2</v>
      </c>
      <c r="I18" s="56" t="s">
        <v>5</v>
      </c>
      <c r="J18" s="35" t="str">
        <f>IF(H18=0,"",IF(H18&gt;0,"↑","↓"))</f>
        <v>↓</v>
      </c>
      <c r="L18" s="179" t="s">
        <v>142</v>
      </c>
      <c r="M18" s="118">
        <v>2592</v>
      </c>
      <c r="N18" s="120">
        <v>2507</v>
      </c>
      <c r="O18" s="61"/>
      <c r="P18" s="123">
        <v>1820</v>
      </c>
      <c r="Q18" s="59"/>
      <c r="S18" s="194"/>
      <c r="T18" s="175">
        <f>SUM(T17:U17)</f>
        <v>8940</v>
      </c>
      <c r="U18" s="176"/>
      <c r="V18" s="122"/>
      <c r="W18" s="175">
        <f>SUM(W17:X17)</f>
        <v>291</v>
      </c>
      <c r="X18" s="176"/>
      <c r="Y18" s="122"/>
      <c r="Z18" s="175">
        <f>SUM(Z17:AA17)</f>
        <v>9231</v>
      </c>
      <c r="AA18" s="176"/>
      <c r="AB18" s="155"/>
    </row>
    <row r="19" spans="12:28" ht="15" customHeight="1">
      <c r="L19" s="180"/>
      <c r="M19" s="175">
        <f>SUM(M18:N18)</f>
        <v>5099</v>
      </c>
      <c r="N19" s="176"/>
      <c r="O19" s="32" t="s">
        <v>159</v>
      </c>
      <c r="P19" s="122">
        <v>1820</v>
      </c>
      <c r="Q19" s="52" t="s">
        <v>161</v>
      </c>
      <c r="S19" s="193" t="s">
        <v>194</v>
      </c>
      <c r="T19" s="118">
        <v>69</v>
      </c>
      <c r="U19" s="120">
        <v>67</v>
      </c>
      <c r="V19" s="123">
        <v>43</v>
      </c>
      <c r="W19" s="118">
        <v>0</v>
      </c>
      <c r="X19" s="120">
        <v>0</v>
      </c>
      <c r="Y19" s="123">
        <v>0</v>
      </c>
      <c r="Z19" s="118">
        <f>T19+W19</f>
        <v>69</v>
      </c>
      <c r="AA19" s="120">
        <f>U19+X19</f>
        <v>67</v>
      </c>
      <c r="AB19" s="156">
        <f>V19+Y19</f>
        <v>43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79</v>
      </c>
      <c r="N20" s="120">
        <v>87</v>
      </c>
      <c r="O20" s="61"/>
      <c r="P20" s="123">
        <v>46</v>
      </c>
      <c r="Q20" s="59"/>
      <c r="S20" s="194"/>
      <c r="T20" s="175">
        <f>SUM(T19:U19)</f>
        <v>136</v>
      </c>
      <c r="U20" s="176"/>
      <c r="V20" s="122"/>
      <c r="W20" s="175">
        <f>SUM(W19:X19)</f>
        <v>0</v>
      </c>
      <c r="X20" s="176"/>
      <c r="Y20" s="122"/>
      <c r="Z20" s="175">
        <f>SUM(Z19:AA19)</f>
        <v>136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166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1338</v>
      </c>
      <c r="U21" s="120">
        <v>1272</v>
      </c>
      <c r="V21" s="123">
        <v>884</v>
      </c>
      <c r="W21" s="118">
        <v>63</v>
      </c>
      <c r="X21" s="120">
        <v>32</v>
      </c>
      <c r="Y21" s="123">
        <v>64</v>
      </c>
      <c r="Z21" s="118">
        <f>T21+W21</f>
        <v>1401</v>
      </c>
      <c r="AA21" s="120">
        <f>U21+X21</f>
        <v>1304</v>
      </c>
      <c r="AB21" s="156">
        <f>V21+Y21</f>
        <v>948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1393</v>
      </c>
      <c r="N22" s="120">
        <v>1300</v>
      </c>
      <c r="O22" s="61"/>
      <c r="P22" s="123">
        <v>945</v>
      </c>
      <c r="Q22" s="59"/>
      <c r="S22" s="194"/>
      <c r="T22" s="175">
        <f>SUM(T21:U21)</f>
        <v>2610</v>
      </c>
      <c r="U22" s="176"/>
      <c r="V22" s="122"/>
      <c r="W22" s="175">
        <f>SUM(W21:X21)</f>
        <v>95</v>
      </c>
      <c r="X22" s="176"/>
      <c r="Y22" s="122"/>
      <c r="Z22" s="175">
        <f>SUM(Z21:AA21)</f>
        <v>2705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11</v>
      </c>
      <c r="E23" s="105">
        <f t="shared" si="0"/>
        <v>19</v>
      </c>
      <c r="F23" s="106">
        <f>SUM(D23:E23)</f>
        <v>30</v>
      </c>
      <c r="G23" s="49" t="s">
        <v>4</v>
      </c>
      <c r="H23" s="71">
        <f>F23-'６月'!F23</f>
        <v>-18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2693</v>
      </c>
      <c r="N23" s="176"/>
      <c r="O23" s="32" t="s">
        <v>159</v>
      </c>
      <c r="P23" s="122">
        <v>945</v>
      </c>
      <c r="Q23" s="52" t="s">
        <v>161</v>
      </c>
      <c r="S23" s="193" t="s">
        <v>145</v>
      </c>
      <c r="T23" s="118">
        <v>464</v>
      </c>
      <c r="U23" s="120">
        <v>450</v>
      </c>
      <c r="V23" s="123">
        <v>263</v>
      </c>
      <c r="W23" s="118">
        <v>3</v>
      </c>
      <c r="X23" s="120">
        <v>4</v>
      </c>
      <c r="Y23" s="123">
        <v>5</v>
      </c>
      <c r="Z23" s="118">
        <f>T23+W23</f>
        <v>467</v>
      </c>
      <c r="AA23" s="120">
        <f>U23+X23</f>
        <v>454</v>
      </c>
      <c r="AB23" s="156">
        <f>V23+Y23</f>
        <v>268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7</v>
      </c>
      <c r="E24" s="105">
        <f t="shared" si="0"/>
        <v>4</v>
      </c>
      <c r="F24" s="106">
        <f aca="true" t="shared" si="2" ref="F24:F29">SUM(D24:E24)</f>
        <v>11</v>
      </c>
      <c r="G24" s="49" t="s">
        <v>4</v>
      </c>
      <c r="H24" s="71">
        <f>F24-'６月'!F24</f>
        <v>-6</v>
      </c>
      <c r="I24" s="50" t="s">
        <v>5</v>
      </c>
      <c r="J24" s="35" t="str">
        <f t="shared" si="1"/>
        <v>↓</v>
      </c>
      <c r="L24" s="179" t="s">
        <v>145</v>
      </c>
      <c r="M24" s="118">
        <v>463</v>
      </c>
      <c r="N24" s="120">
        <v>452</v>
      </c>
      <c r="O24" s="61"/>
      <c r="P24" s="123">
        <v>264</v>
      </c>
      <c r="Q24" s="59"/>
      <c r="S24" s="194"/>
      <c r="T24" s="175">
        <f>SUM(T23:U23)</f>
        <v>914</v>
      </c>
      <c r="U24" s="176"/>
      <c r="V24" s="122"/>
      <c r="W24" s="175">
        <f>SUM(W23:X23)</f>
        <v>7</v>
      </c>
      <c r="X24" s="176"/>
      <c r="Y24" s="122"/>
      <c r="Z24" s="175">
        <f>SUM(Z23:AA23)</f>
        <v>921</v>
      </c>
      <c r="AA24" s="176"/>
      <c r="AB24" s="155"/>
    </row>
    <row r="25" spans="2:28" ht="15" customHeight="1">
      <c r="B25" s="13" t="s">
        <v>11</v>
      </c>
      <c r="C25" s="105">
        <f t="shared" si="0"/>
        <v>103</v>
      </c>
      <c r="D25" s="105">
        <f t="shared" si="0"/>
        <v>95</v>
      </c>
      <c r="E25" s="105">
        <f t="shared" si="0"/>
        <v>98</v>
      </c>
      <c r="F25" s="106">
        <f t="shared" si="2"/>
        <v>193</v>
      </c>
      <c r="G25" s="49" t="s">
        <v>4</v>
      </c>
      <c r="H25" s="71">
        <f>F25-'６月'!F25</f>
        <v>-30</v>
      </c>
      <c r="I25" s="50" t="s">
        <v>5</v>
      </c>
      <c r="J25" s="35" t="str">
        <f t="shared" si="1"/>
        <v>↓</v>
      </c>
      <c r="L25" s="180"/>
      <c r="M25" s="175">
        <f>SUM(M24:N24)</f>
        <v>915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2026</v>
      </c>
      <c r="U25" s="120">
        <v>1924</v>
      </c>
      <c r="V25" s="123">
        <v>1508</v>
      </c>
      <c r="W25" s="118">
        <v>118</v>
      </c>
      <c r="X25" s="120">
        <v>99</v>
      </c>
      <c r="Y25" s="123">
        <v>152</v>
      </c>
      <c r="Z25" s="118">
        <f>T25+W25</f>
        <v>2144</v>
      </c>
      <c r="AA25" s="120">
        <f>U25+X25</f>
        <v>2023</v>
      </c>
      <c r="AB25" s="156">
        <f>V25+Y25</f>
        <v>1660</v>
      </c>
    </row>
    <row r="26" spans="2:28" ht="15" customHeight="1">
      <c r="B26" s="13" t="s">
        <v>12</v>
      </c>
      <c r="C26" s="105">
        <f t="shared" si="0"/>
        <v>59</v>
      </c>
      <c r="D26" s="105">
        <f t="shared" si="0"/>
        <v>63</v>
      </c>
      <c r="E26" s="105">
        <f t="shared" si="0"/>
        <v>55</v>
      </c>
      <c r="F26" s="106">
        <f t="shared" si="2"/>
        <v>118</v>
      </c>
      <c r="G26" s="49" t="s">
        <v>4</v>
      </c>
      <c r="H26" s="71">
        <f>F26-'６月'!F26</f>
        <v>-9</v>
      </c>
      <c r="I26" s="50" t="s">
        <v>5</v>
      </c>
      <c r="J26" s="35" t="str">
        <f t="shared" si="1"/>
        <v>↓</v>
      </c>
      <c r="L26" s="179" t="s">
        <v>146</v>
      </c>
      <c r="M26" s="118">
        <v>1942</v>
      </c>
      <c r="N26" s="120">
        <v>1805</v>
      </c>
      <c r="O26" s="61"/>
      <c r="P26" s="123">
        <v>1522</v>
      </c>
      <c r="Q26" s="59"/>
      <c r="S26" s="194"/>
      <c r="T26" s="175">
        <f>SUM(T25:U25)</f>
        <v>3950</v>
      </c>
      <c r="U26" s="176"/>
      <c r="V26" s="122"/>
      <c r="W26" s="175">
        <f>SUM(W25:X25)</f>
        <v>217</v>
      </c>
      <c r="X26" s="176"/>
      <c r="Y26" s="122"/>
      <c r="Z26" s="175">
        <f>SUM(Z25:AA25)</f>
        <v>4167</v>
      </c>
      <c r="AA26" s="176"/>
      <c r="AB26" s="155"/>
    </row>
    <row r="27" spans="2:28" ht="15" customHeight="1">
      <c r="B27" s="13" t="s">
        <v>13</v>
      </c>
      <c r="C27" s="105">
        <f t="shared" si="0"/>
        <v>16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F27-'６月'!F27</f>
        <v>-1</v>
      </c>
      <c r="I27" s="50" t="s">
        <v>5</v>
      </c>
      <c r="J27" s="35" t="str">
        <f t="shared" si="1"/>
        <v>↓</v>
      </c>
      <c r="L27" s="180"/>
      <c r="M27" s="175">
        <f>SUM(M26:N26)</f>
        <v>3747</v>
      </c>
      <c r="N27" s="176"/>
      <c r="O27" s="32" t="s">
        <v>159</v>
      </c>
      <c r="P27" s="122">
        <v>1467</v>
      </c>
      <c r="Q27" s="52" t="s">
        <v>161</v>
      </c>
      <c r="S27" s="193" t="s">
        <v>195</v>
      </c>
      <c r="T27" s="118">
        <v>2512</v>
      </c>
      <c r="U27" s="120">
        <v>2600</v>
      </c>
      <c r="V27" s="123">
        <v>1633</v>
      </c>
      <c r="W27" s="118">
        <v>45</v>
      </c>
      <c r="X27" s="120">
        <v>59</v>
      </c>
      <c r="Y27" s="123">
        <v>86</v>
      </c>
      <c r="Z27" s="118">
        <f>T27+W27</f>
        <v>2557</v>
      </c>
      <c r="AA27" s="120">
        <f>U27+X27</f>
        <v>2659</v>
      </c>
      <c r="AB27" s="156">
        <f>V27+Y27</f>
        <v>1719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1</v>
      </c>
      <c r="E28" s="107">
        <f t="shared" si="0"/>
        <v>2</v>
      </c>
      <c r="F28" s="108">
        <f t="shared" si="2"/>
        <v>3</v>
      </c>
      <c r="G28" s="60" t="s">
        <v>4</v>
      </c>
      <c r="H28" s="74">
        <f>F28-'６月'!F28</f>
        <v>-2</v>
      </c>
      <c r="I28" s="53" t="s">
        <v>5</v>
      </c>
      <c r="J28" s="35" t="str">
        <f t="shared" si="1"/>
        <v>↓</v>
      </c>
      <c r="L28" s="179" t="s">
        <v>147</v>
      </c>
      <c r="M28" s="118">
        <v>377</v>
      </c>
      <c r="N28" s="120">
        <v>382</v>
      </c>
      <c r="O28" s="61"/>
      <c r="P28" s="123">
        <v>261</v>
      </c>
      <c r="Q28" s="59"/>
      <c r="S28" s="194"/>
      <c r="T28" s="175">
        <f>SUM(T27:U27)</f>
        <v>5112</v>
      </c>
      <c r="U28" s="176"/>
      <c r="V28" s="122"/>
      <c r="W28" s="175">
        <f>SUM(W27:X27)</f>
        <v>104</v>
      </c>
      <c r="X28" s="176"/>
      <c r="Y28" s="122"/>
      <c r="Z28" s="175">
        <f>SUM(Z27:AA27)</f>
        <v>5216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49</v>
      </c>
      <c r="D29" s="109">
        <f t="shared" si="0"/>
        <v>35</v>
      </c>
      <c r="E29" s="109">
        <f t="shared" si="0"/>
        <v>56</v>
      </c>
      <c r="F29" s="110">
        <f t="shared" si="2"/>
        <v>91</v>
      </c>
      <c r="G29" s="62" t="s">
        <v>4</v>
      </c>
      <c r="H29" s="75">
        <f>F29-'６月'!F29</f>
        <v>-32</v>
      </c>
      <c r="I29" s="63" t="s">
        <v>5</v>
      </c>
      <c r="J29" s="35" t="str">
        <f t="shared" si="1"/>
        <v>↓</v>
      </c>
      <c r="L29" s="180"/>
      <c r="M29" s="175">
        <f>SUM(M28:N28)</f>
        <v>759</v>
      </c>
      <c r="N29" s="176"/>
      <c r="O29" s="32" t="s">
        <v>159</v>
      </c>
      <c r="P29" s="122">
        <v>261</v>
      </c>
      <c r="Q29" s="52" t="s">
        <v>161</v>
      </c>
      <c r="S29" s="193" t="s">
        <v>151</v>
      </c>
      <c r="T29" s="118">
        <v>989</v>
      </c>
      <c r="U29" s="120">
        <v>981</v>
      </c>
      <c r="V29" s="123">
        <v>622</v>
      </c>
      <c r="W29" s="118">
        <v>0</v>
      </c>
      <c r="X29" s="120">
        <v>3</v>
      </c>
      <c r="Y29" s="123">
        <v>3</v>
      </c>
      <c r="Z29" s="118">
        <f>T29+W29</f>
        <v>989</v>
      </c>
      <c r="AA29" s="120">
        <f>U29+X29</f>
        <v>984</v>
      </c>
      <c r="AB29" s="156">
        <f>V29+Y29</f>
        <v>625</v>
      </c>
    </row>
    <row r="30" spans="2:28" ht="15" customHeight="1" thickBot="1">
      <c r="B30" s="10"/>
      <c r="C30" s="46"/>
      <c r="H30" s="66"/>
      <c r="L30" s="179" t="s">
        <v>148</v>
      </c>
      <c r="M30" s="118">
        <v>1054</v>
      </c>
      <c r="N30" s="120">
        <v>1093</v>
      </c>
      <c r="O30" s="61"/>
      <c r="P30" s="123">
        <v>762</v>
      </c>
      <c r="Q30" s="59"/>
      <c r="S30" s="194"/>
      <c r="T30" s="175">
        <f>SUM(T29:U29)</f>
        <v>1970</v>
      </c>
      <c r="U30" s="176"/>
      <c r="V30" s="122"/>
      <c r="W30" s="175">
        <f>SUM(W29:X29)</f>
        <v>3</v>
      </c>
      <c r="X30" s="176"/>
      <c r="Y30" s="122"/>
      <c r="Z30" s="175">
        <f>SUM(Z29:AA29)</f>
        <v>1973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2147</v>
      </c>
      <c r="N31" s="176"/>
      <c r="O31" s="32" t="s">
        <v>159</v>
      </c>
      <c r="P31" s="122">
        <v>761</v>
      </c>
      <c r="Q31" s="52" t="s">
        <v>161</v>
      </c>
      <c r="S31" s="193" t="s">
        <v>152</v>
      </c>
      <c r="T31" s="118">
        <v>164</v>
      </c>
      <c r="U31" s="120">
        <v>144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144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11</v>
      </c>
      <c r="E32" s="116">
        <v>17</v>
      </c>
      <c r="F32" s="106">
        <f>SUM(D32:E32)</f>
        <v>28</v>
      </c>
      <c r="G32" s="49" t="s">
        <v>4</v>
      </c>
      <c r="H32" s="71">
        <f>F32-'６月'!F32</f>
        <v>-19</v>
      </c>
      <c r="I32" s="50" t="s">
        <v>5</v>
      </c>
      <c r="J32" s="35" t="str">
        <f aca="true" t="shared" si="3" ref="J32:J38">IF(H32=0,"",IF(H32&gt;0,"↑","↓"))</f>
        <v>↓</v>
      </c>
      <c r="L32" s="179" t="s">
        <v>149</v>
      </c>
      <c r="M32" s="118">
        <v>1095</v>
      </c>
      <c r="N32" s="120">
        <v>1181</v>
      </c>
      <c r="O32" s="61"/>
      <c r="P32" s="123">
        <v>692</v>
      </c>
      <c r="Q32" s="59"/>
      <c r="S32" s="194"/>
      <c r="T32" s="175">
        <f>SUM(T31:U31)</f>
        <v>308</v>
      </c>
      <c r="U32" s="176"/>
      <c r="V32" s="122"/>
      <c r="W32" s="175">
        <f>SUM(W31:X31)</f>
        <v>0</v>
      </c>
      <c r="X32" s="176"/>
      <c r="Y32" s="122"/>
      <c r="Z32" s="175">
        <f>SUM(Z31:AA31)</f>
        <v>308</v>
      </c>
      <c r="AA32" s="176"/>
      <c r="AB32" s="155"/>
    </row>
    <row r="33" spans="2:28" ht="15" customHeight="1">
      <c r="B33" s="13" t="s">
        <v>10</v>
      </c>
      <c r="C33" s="116">
        <v>4</v>
      </c>
      <c r="D33" s="116">
        <v>7</v>
      </c>
      <c r="E33" s="116">
        <v>4</v>
      </c>
      <c r="F33" s="106">
        <f aca="true" t="shared" si="4" ref="F33:F38">SUM(D33:E33)</f>
        <v>11</v>
      </c>
      <c r="G33" s="49" t="s">
        <v>4</v>
      </c>
      <c r="H33" s="71">
        <f>F33-'６月'!F33</f>
        <v>-6</v>
      </c>
      <c r="I33" s="50" t="s">
        <v>5</v>
      </c>
      <c r="J33" s="35" t="str">
        <f t="shared" si="3"/>
        <v>↓</v>
      </c>
      <c r="L33" s="180"/>
      <c r="M33" s="175">
        <f>SUM(M32:N32)</f>
        <v>2276</v>
      </c>
      <c r="N33" s="176"/>
      <c r="O33" s="32" t="s">
        <v>159</v>
      </c>
      <c r="P33" s="122">
        <v>692</v>
      </c>
      <c r="Q33" s="52" t="s">
        <v>161</v>
      </c>
      <c r="S33" s="193" t="s">
        <v>153</v>
      </c>
      <c r="T33" s="118">
        <v>183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183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76</v>
      </c>
      <c r="D34" s="116">
        <v>70</v>
      </c>
      <c r="E34" s="116">
        <v>73</v>
      </c>
      <c r="F34" s="106">
        <f t="shared" si="4"/>
        <v>143</v>
      </c>
      <c r="G34" s="49" t="s">
        <v>4</v>
      </c>
      <c r="H34" s="71">
        <f>F34-'６月'!F34</f>
        <v>-14</v>
      </c>
      <c r="I34" s="50" t="s">
        <v>5</v>
      </c>
      <c r="J34" s="35" t="str">
        <f t="shared" si="3"/>
        <v>↓</v>
      </c>
      <c r="L34" s="179" t="s">
        <v>150</v>
      </c>
      <c r="M34" s="118">
        <v>408</v>
      </c>
      <c r="N34" s="120">
        <v>385</v>
      </c>
      <c r="O34" s="61"/>
      <c r="P34" s="123">
        <v>265</v>
      </c>
      <c r="Q34" s="59"/>
      <c r="S34" s="194"/>
      <c r="T34" s="175">
        <f>SUM(T33:U33)</f>
        <v>406</v>
      </c>
      <c r="U34" s="176"/>
      <c r="V34" s="122"/>
      <c r="W34" s="175">
        <f>SUM(W33:X33)</f>
        <v>0</v>
      </c>
      <c r="X34" s="176"/>
      <c r="Y34" s="122"/>
      <c r="Z34" s="175">
        <f>SUM(Z33:AA33)</f>
        <v>406</v>
      </c>
      <c r="AA34" s="176"/>
      <c r="AB34" s="155"/>
    </row>
    <row r="35" spans="2:28" ht="15" customHeight="1">
      <c r="B35" s="13" t="s">
        <v>12</v>
      </c>
      <c r="C35" s="116">
        <v>33</v>
      </c>
      <c r="D35" s="116">
        <v>42</v>
      </c>
      <c r="E35" s="116">
        <v>33</v>
      </c>
      <c r="F35" s="106">
        <f t="shared" si="4"/>
        <v>75</v>
      </c>
      <c r="G35" s="49" t="s">
        <v>4</v>
      </c>
      <c r="H35" s="71">
        <f>F35-'６月'!F35</f>
        <v>-14</v>
      </c>
      <c r="I35" s="50" t="s">
        <v>5</v>
      </c>
      <c r="J35" s="35" t="str">
        <f t="shared" si="3"/>
        <v>↓</v>
      </c>
      <c r="L35" s="180"/>
      <c r="M35" s="175">
        <f>SUM(M34:N34)</f>
        <v>793</v>
      </c>
      <c r="N35" s="176"/>
      <c r="O35" s="32" t="s">
        <v>159</v>
      </c>
      <c r="P35" s="122">
        <v>265</v>
      </c>
      <c r="Q35" s="52" t="s">
        <v>161</v>
      </c>
      <c r="S35" s="193" t="s">
        <v>154</v>
      </c>
      <c r="T35" s="118">
        <v>652</v>
      </c>
      <c r="U35" s="120">
        <v>636</v>
      </c>
      <c r="V35" s="123">
        <v>419</v>
      </c>
      <c r="W35" s="118">
        <v>53</v>
      </c>
      <c r="X35" s="120">
        <v>61</v>
      </c>
      <c r="Y35" s="123">
        <v>58</v>
      </c>
      <c r="Z35" s="118">
        <f>T35+W35</f>
        <v>705</v>
      </c>
      <c r="AA35" s="120">
        <f>U35+X35</f>
        <v>697</v>
      </c>
      <c r="AB35" s="156">
        <f>V35+Y35</f>
        <v>477</v>
      </c>
    </row>
    <row r="36" spans="2:28" ht="15" customHeight="1">
      <c r="B36" s="13" t="s">
        <v>13</v>
      </c>
      <c r="C36" s="116">
        <v>15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F36-'６月'!F36</f>
        <v>-1</v>
      </c>
      <c r="I36" s="50" t="s">
        <v>5</v>
      </c>
      <c r="J36" s="35" t="str">
        <f t="shared" si="3"/>
        <v>↓</v>
      </c>
      <c r="L36" s="179" t="s">
        <v>151</v>
      </c>
      <c r="M36" s="118">
        <v>989</v>
      </c>
      <c r="N36" s="120">
        <v>984</v>
      </c>
      <c r="O36" s="61"/>
      <c r="P36" s="123">
        <v>625</v>
      </c>
      <c r="Q36" s="59"/>
      <c r="S36" s="194"/>
      <c r="T36" s="175">
        <f>SUM(T35:U35)</f>
        <v>1288</v>
      </c>
      <c r="U36" s="176"/>
      <c r="V36" s="122"/>
      <c r="W36" s="175">
        <f>SUM(W35:X35)</f>
        <v>114</v>
      </c>
      <c r="X36" s="176"/>
      <c r="Y36" s="122"/>
      <c r="Z36" s="175">
        <f>SUM(Z35:AA35)</f>
        <v>1402</v>
      </c>
      <c r="AA36" s="176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0</v>
      </c>
      <c r="I37" s="53" t="s">
        <v>5</v>
      </c>
      <c r="J37" s="35">
        <f t="shared" si="3"/>
      </c>
      <c r="L37" s="180"/>
      <c r="M37" s="175">
        <f>SUM(M36:N36)</f>
        <v>1973</v>
      </c>
      <c r="N37" s="176"/>
      <c r="O37" s="32" t="s">
        <v>159</v>
      </c>
      <c r="P37" s="122">
        <v>625</v>
      </c>
      <c r="Q37" s="52" t="s">
        <v>161</v>
      </c>
      <c r="S37" s="193" t="s">
        <v>196</v>
      </c>
      <c r="T37" s="118">
        <v>323</v>
      </c>
      <c r="U37" s="120">
        <v>323</v>
      </c>
      <c r="V37" s="123">
        <v>212</v>
      </c>
      <c r="W37" s="118">
        <v>8</v>
      </c>
      <c r="X37" s="120">
        <v>4</v>
      </c>
      <c r="Y37" s="123">
        <v>11</v>
      </c>
      <c r="Z37" s="118">
        <f>T37+W37</f>
        <v>331</v>
      </c>
      <c r="AA37" s="120">
        <f>U37+X37</f>
        <v>327</v>
      </c>
      <c r="AB37" s="156">
        <f>V37+Y37</f>
        <v>223</v>
      </c>
    </row>
    <row r="38" spans="2:28" ht="15" customHeight="1" thickBot="1">
      <c r="B38" s="15" t="s">
        <v>15</v>
      </c>
      <c r="C38" s="109">
        <f>C32-C33+C34-C35+C36-C37</f>
        <v>51</v>
      </c>
      <c r="D38" s="109">
        <f>D32-D33+D34-D35+D36-D37</f>
        <v>32</v>
      </c>
      <c r="E38" s="109">
        <f>E32-E33+E34-E35+E36-E37</f>
        <v>53</v>
      </c>
      <c r="F38" s="110">
        <f t="shared" si="4"/>
        <v>85</v>
      </c>
      <c r="G38" s="64" t="s">
        <v>4</v>
      </c>
      <c r="H38" s="75">
        <f>F38-'６月'!F38</f>
        <v>-14</v>
      </c>
      <c r="I38" s="63" t="s">
        <v>5</v>
      </c>
      <c r="J38" s="35" t="str">
        <f t="shared" si="3"/>
        <v>↓</v>
      </c>
      <c r="L38" s="179" t="s">
        <v>152</v>
      </c>
      <c r="M38" s="118">
        <v>157</v>
      </c>
      <c r="N38" s="120">
        <v>138</v>
      </c>
      <c r="O38" s="61"/>
      <c r="P38" s="123">
        <v>74</v>
      </c>
      <c r="Q38" s="59"/>
      <c r="S38" s="194"/>
      <c r="T38" s="175">
        <f>SUM(T37:U37)</f>
        <v>646</v>
      </c>
      <c r="U38" s="176"/>
      <c r="V38" s="122"/>
      <c r="W38" s="175">
        <f>SUM(W37:X37)</f>
        <v>12</v>
      </c>
      <c r="X38" s="176"/>
      <c r="Y38" s="122"/>
      <c r="Z38" s="175">
        <f>SUM(Z37:AA37)</f>
        <v>658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295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194</v>
      </c>
      <c r="U39" s="120">
        <v>207</v>
      </c>
      <c r="V39" s="123">
        <v>99</v>
      </c>
      <c r="W39" s="118">
        <v>0</v>
      </c>
      <c r="X39" s="120">
        <v>0</v>
      </c>
      <c r="Y39" s="123">
        <v>0</v>
      </c>
      <c r="Z39" s="118">
        <f>T39+W39</f>
        <v>194</v>
      </c>
      <c r="AA39" s="120">
        <f>U39+X39</f>
        <v>207</v>
      </c>
      <c r="AB39" s="156">
        <f>V39+Y39</f>
        <v>99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183</v>
      </c>
      <c r="N40" s="120">
        <v>223</v>
      </c>
      <c r="O40" s="61"/>
      <c r="P40" s="123">
        <v>92</v>
      </c>
      <c r="Q40" s="59"/>
      <c r="S40" s="194"/>
      <c r="T40" s="175">
        <f>SUM(T39:U39)</f>
        <v>401</v>
      </c>
      <c r="U40" s="176"/>
      <c r="V40" s="122"/>
      <c r="W40" s="175">
        <f>SUM(W39:X39)</f>
        <v>0</v>
      </c>
      <c r="X40" s="176"/>
      <c r="Y40" s="122"/>
      <c r="Z40" s="175">
        <f>SUM(Z39:AA39)</f>
        <v>401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2</v>
      </c>
      <c r="F41" s="106">
        <f>SUM(D41:E41)</f>
        <v>2</v>
      </c>
      <c r="G41" s="49" t="s">
        <v>4</v>
      </c>
      <c r="H41" s="71">
        <f>F41-'６月'!F41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0"/>
      <c r="M41" s="175">
        <f>SUM(M40:N40)</f>
        <v>406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100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100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9" t="s">
        <v>154</v>
      </c>
      <c r="M42" s="118">
        <v>705</v>
      </c>
      <c r="N42" s="120">
        <v>697</v>
      </c>
      <c r="O42" s="61"/>
      <c r="P42" s="123">
        <v>477</v>
      </c>
      <c r="Q42" s="59"/>
      <c r="S42" s="194"/>
      <c r="T42" s="175">
        <f>SUM(T41:U41)</f>
        <v>213</v>
      </c>
      <c r="U42" s="176"/>
      <c r="V42" s="122"/>
      <c r="W42" s="175">
        <f>SUM(W41:X41)</f>
        <v>0</v>
      </c>
      <c r="X42" s="176"/>
      <c r="Y42" s="122"/>
      <c r="Z42" s="175">
        <f>SUM(Z41:AA41)</f>
        <v>213</v>
      </c>
      <c r="AA42" s="176"/>
      <c r="AB42" s="155"/>
    </row>
    <row r="43" spans="2:28" ht="15" customHeight="1">
      <c r="B43" s="13" t="s">
        <v>11</v>
      </c>
      <c r="C43" s="116">
        <v>27</v>
      </c>
      <c r="D43" s="116">
        <v>25</v>
      </c>
      <c r="E43" s="116">
        <v>25</v>
      </c>
      <c r="F43" s="106">
        <f t="shared" si="6"/>
        <v>50</v>
      </c>
      <c r="G43" s="49" t="s">
        <v>4</v>
      </c>
      <c r="H43" s="71">
        <f>F43-'６月'!F43</f>
        <v>-16</v>
      </c>
      <c r="I43" s="50" t="s">
        <v>5</v>
      </c>
      <c r="J43" s="35" t="str">
        <f t="shared" si="5"/>
        <v>↓</v>
      </c>
      <c r="L43" s="180"/>
      <c r="M43" s="175">
        <f>SUM(M42:N42)</f>
        <v>1402</v>
      </c>
      <c r="N43" s="176"/>
      <c r="O43" s="32" t="s">
        <v>163</v>
      </c>
      <c r="P43" s="122">
        <v>476</v>
      </c>
      <c r="Q43" s="52" t="s">
        <v>164</v>
      </c>
      <c r="S43" s="193" t="s">
        <v>158</v>
      </c>
      <c r="T43" s="111">
        <f>T7+T9+T11+T13+T15+T17+T19+T21+T23+T25+T27+T29+T31+T33+T35+T37+T39+T41</f>
        <v>17896</v>
      </c>
      <c r="U43" s="112">
        <f>U7+U9+U11+U13+U15+U17+U19+U21+U23+U25+U27+U29+U31+U33+U35+U37+U39+U41</f>
        <v>17670</v>
      </c>
      <c r="V43" s="113">
        <f>V7+V9+V11+V13+V15+V17+V19+V21+V23+V25+V27+V29+V31+V33+V35+V37+V39+V41</f>
        <v>11761</v>
      </c>
      <c r="W43" s="111">
        <f aca="true" t="shared" si="7" ref="W43:AB43">W7+W9+W11+W13+W15+W17+W19+W21+W23+W25+W27+W29+W31+W33+W35+W37+W39+W41</f>
        <v>464</v>
      </c>
      <c r="X43" s="112">
        <f t="shared" si="7"/>
        <v>463</v>
      </c>
      <c r="Y43" s="113">
        <f t="shared" si="7"/>
        <v>662</v>
      </c>
      <c r="Z43" s="111">
        <f t="shared" si="7"/>
        <v>18360</v>
      </c>
      <c r="AA43" s="112">
        <f t="shared" si="7"/>
        <v>18133</v>
      </c>
      <c r="AB43" s="157">
        <f t="shared" si="7"/>
        <v>12423</v>
      </c>
    </row>
    <row r="44" spans="2:28" ht="15" customHeight="1" thickBot="1">
      <c r="B44" s="13" t="s">
        <v>12</v>
      </c>
      <c r="C44" s="116">
        <v>26</v>
      </c>
      <c r="D44" s="116">
        <v>21</v>
      </c>
      <c r="E44" s="116">
        <v>22</v>
      </c>
      <c r="F44" s="106">
        <f t="shared" si="6"/>
        <v>43</v>
      </c>
      <c r="G44" s="49" t="s">
        <v>4</v>
      </c>
      <c r="H44" s="71">
        <f>F44-'６月'!F44</f>
        <v>5</v>
      </c>
      <c r="I44" s="50" t="s">
        <v>5</v>
      </c>
      <c r="J44" s="35" t="str">
        <f t="shared" si="5"/>
        <v>↑</v>
      </c>
      <c r="L44" s="179" t="s">
        <v>155</v>
      </c>
      <c r="M44" s="118">
        <v>331</v>
      </c>
      <c r="N44" s="120">
        <v>327</v>
      </c>
      <c r="O44" s="61"/>
      <c r="P44" s="123">
        <v>223</v>
      </c>
      <c r="Q44" s="59"/>
      <c r="S44" s="195"/>
      <c r="T44" s="177">
        <f>SUM(T43:U43)</f>
        <v>35566</v>
      </c>
      <c r="U44" s="178"/>
      <c r="V44" s="114"/>
      <c r="W44" s="177">
        <f>SUM(W43:X43)</f>
        <v>927</v>
      </c>
      <c r="X44" s="178"/>
      <c r="Y44" s="114"/>
      <c r="Z44" s="177">
        <f>SUM(Z43:AA43)</f>
        <v>36493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80"/>
      <c r="M45" s="175">
        <f>SUM(M44:N44)</f>
        <v>658</v>
      </c>
      <c r="N45" s="176"/>
      <c r="O45" s="32" t="s">
        <v>159</v>
      </c>
      <c r="P45" s="122">
        <v>223</v>
      </c>
      <c r="Q45" s="52" t="s">
        <v>161</v>
      </c>
    </row>
    <row r="46" spans="2:17" ht="15" customHeight="1" thickBot="1">
      <c r="B46" s="14" t="s">
        <v>14</v>
      </c>
      <c r="C46" s="117">
        <v>4</v>
      </c>
      <c r="D46" s="117">
        <v>1</v>
      </c>
      <c r="E46" s="117">
        <v>2</v>
      </c>
      <c r="F46" s="108">
        <f t="shared" si="6"/>
        <v>3</v>
      </c>
      <c r="G46" s="60" t="s">
        <v>4</v>
      </c>
      <c r="H46" s="74">
        <f>F46-'６月'!F46</f>
        <v>-2</v>
      </c>
      <c r="I46" s="53" t="s">
        <v>5</v>
      </c>
      <c r="J46" s="35" t="str">
        <f t="shared" si="5"/>
        <v>↓</v>
      </c>
      <c r="L46" s="179" t="s">
        <v>156</v>
      </c>
      <c r="M46" s="118">
        <v>194</v>
      </c>
      <c r="N46" s="120">
        <v>207</v>
      </c>
      <c r="O46" s="61"/>
      <c r="P46" s="123">
        <v>99</v>
      </c>
      <c r="Q46" s="59"/>
    </row>
    <row r="47" spans="2:17" ht="15" customHeight="1" thickBot="1">
      <c r="B47" s="15" t="s">
        <v>15</v>
      </c>
      <c r="C47" s="109">
        <f>C41-C42+C43-C44+C45-C46</f>
        <v>-2</v>
      </c>
      <c r="D47" s="109">
        <f>D41-D42+D43-D44+D45-D46</f>
        <v>3</v>
      </c>
      <c r="E47" s="109">
        <f>E41-E42+E43-E44+E45-E46</f>
        <v>3</v>
      </c>
      <c r="F47" s="110">
        <f t="shared" si="6"/>
        <v>6</v>
      </c>
      <c r="G47" s="64" t="s">
        <v>4</v>
      </c>
      <c r="H47" s="75">
        <f>F47-'６月'!F47</f>
        <v>-18</v>
      </c>
      <c r="I47" s="63" t="s">
        <v>5</v>
      </c>
      <c r="J47" s="35" t="str">
        <f t="shared" si="5"/>
        <v>↓</v>
      </c>
      <c r="L47" s="180"/>
      <c r="M47" s="175">
        <f>SUM(M46:N46)</f>
        <v>401</v>
      </c>
      <c r="N47" s="176"/>
      <c r="O47" s="32" t="s">
        <v>165</v>
      </c>
      <c r="P47" s="122">
        <v>99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100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213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411</v>
      </c>
      <c r="N50" s="120">
        <v>390</v>
      </c>
      <c r="O50" s="61"/>
      <c r="P50" s="123">
        <v>220</v>
      </c>
      <c r="Q50" s="59"/>
    </row>
    <row r="51" spans="12:17" ht="15" customHeight="1">
      <c r="L51" s="180"/>
      <c r="M51" s="175">
        <f>SUM(M50:N50)</f>
        <v>801</v>
      </c>
      <c r="N51" s="176"/>
      <c r="O51" s="32" t="s">
        <v>159</v>
      </c>
      <c r="P51" s="122">
        <v>220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18360</v>
      </c>
      <c r="N52" s="112">
        <f>SUM(N6+N8+N10+N12+N14+N16+N18+N20+N22+N24+N26+N28+N30+N32+N34+N36+N38+N40+N42+N44+N46+N48+N50)</f>
        <v>18133</v>
      </c>
      <c r="O52" s="61"/>
      <c r="P52" s="113">
        <f>SUM(P6+P8+P10+P12+P14+P16+P18+P20+P22+P24+P26+P28+P30+P32+P34+P36+P38+P40+P42+P44+P46+P48+P50)</f>
        <v>12423</v>
      </c>
      <c r="Q52" s="59"/>
    </row>
    <row r="53" spans="12:17" ht="15" customHeight="1" thickBot="1">
      <c r="L53" s="181"/>
      <c r="M53" s="177">
        <f>SUM(M52:N52)</f>
        <v>36493</v>
      </c>
      <c r="N53" s="178"/>
      <c r="O53" s="65" t="s">
        <v>167</v>
      </c>
      <c r="P53" s="114">
        <f>SUM(P7+P9+P11+P13+P15+P17+P19+P21+P23+P25+P27+P29+P31+P33+P35+P37+P39+P41+P43+P45+P47+P49+P51)</f>
        <v>12135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N18">
      <selection activeCell="Z44" sqref="Z44:AA44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平成１９年８月１日の人口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36523</v>
      </c>
      <c r="E3" s="167"/>
      <c r="F3" s="168"/>
      <c r="G3" s="47" t="s">
        <v>4</v>
      </c>
      <c r="H3" s="69">
        <f>D3-'７月'!D3</f>
        <v>30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18365</v>
      </c>
      <c r="E4" s="170"/>
      <c r="F4" s="171"/>
      <c r="G4" s="49" t="s">
        <v>4</v>
      </c>
      <c r="H4" s="70">
        <f>D4-'７月'!D4</f>
        <v>5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18158</v>
      </c>
      <c r="E5" s="170"/>
      <c r="F5" s="171"/>
      <c r="G5" s="51" t="s">
        <v>4</v>
      </c>
      <c r="H5" s="72">
        <f>D5-'７月'!D5</f>
        <v>25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12431</v>
      </c>
      <c r="E6" s="173"/>
      <c r="F6" s="174"/>
      <c r="G6" s="55" t="s">
        <v>4</v>
      </c>
      <c r="H6" s="73">
        <f>D6-'７月'!D6</f>
        <v>8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141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260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141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141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168</v>
      </c>
      <c r="N8" s="120">
        <v>187</v>
      </c>
      <c r="O8" s="61"/>
      <c r="P8" s="123">
        <v>103</v>
      </c>
      <c r="Q8" s="59"/>
      <c r="S8" s="194"/>
      <c r="T8" s="175">
        <f>SUM(T7:U7)</f>
        <v>260</v>
      </c>
      <c r="U8" s="176"/>
      <c r="V8" s="122"/>
      <c r="W8" s="175">
        <f>SUM(W7:X7)</f>
        <v>0</v>
      </c>
      <c r="X8" s="176"/>
      <c r="Y8" s="122"/>
      <c r="Z8" s="175">
        <f>SUM(Z7:AA7)</f>
        <v>260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35604</v>
      </c>
      <c r="E9" s="167"/>
      <c r="F9" s="168"/>
      <c r="G9" s="47" t="s">
        <v>4</v>
      </c>
      <c r="H9" s="69">
        <f>D9-'７月'!D9</f>
        <v>38</v>
      </c>
      <c r="I9" s="48" t="s">
        <v>5</v>
      </c>
      <c r="J9" s="35" t="str">
        <f>IF(H9=0,"",IF(H9&gt;0,"↑","↓"))</f>
        <v>↑</v>
      </c>
      <c r="L9" s="180"/>
      <c r="M9" s="175">
        <f>SUM(M8:N8)</f>
        <v>355</v>
      </c>
      <c r="N9" s="176"/>
      <c r="O9" s="32" t="s">
        <v>159</v>
      </c>
      <c r="P9" s="122">
        <v>103</v>
      </c>
      <c r="Q9" s="52" t="s">
        <v>161</v>
      </c>
      <c r="S9" s="193" t="s">
        <v>137</v>
      </c>
      <c r="T9" s="118">
        <v>168</v>
      </c>
      <c r="U9" s="120">
        <v>187</v>
      </c>
      <c r="V9" s="123">
        <v>103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187</v>
      </c>
      <c r="AB9" s="156">
        <f>V9+Y9</f>
        <v>103</v>
      </c>
    </row>
    <row r="10" spans="2:28" ht="15" customHeight="1">
      <c r="B10" s="125" t="s">
        <v>1</v>
      </c>
      <c r="C10" s="126"/>
      <c r="D10" s="186">
        <f>'７月'!D10+'８月'!D38</f>
        <v>17904</v>
      </c>
      <c r="E10" s="170"/>
      <c r="F10" s="171"/>
      <c r="G10" s="49" t="s">
        <v>4</v>
      </c>
      <c r="H10" s="70">
        <f>D10-'７月'!D10</f>
        <v>8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1332</v>
      </c>
      <c r="N10" s="120">
        <v>1330</v>
      </c>
      <c r="O10" s="61"/>
      <c r="P10" s="123">
        <v>951</v>
      </c>
      <c r="Q10" s="59"/>
      <c r="S10" s="194"/>
      <c r="T10" s="175">
        <f>SUM(T9:U9)</f>
        <v>355</v>
      </c>
      <c r="U10" s="176"/>
      <c r="V10" s="122"/>
      <c r="W10" s="175">
        <f>SUM(W9:X9)</f>
        <v>0</v>
      </c>
      <c r="X10" s="176"/>
      <c r="Y10" s="122"/>
      <c r="Z10" s="175">
        <f>SUM(Z9:AA9)</f>
        <v>355</v>
      </c>
      <c r="AA10" s="176"/>
      <c r="AB10" s="155"/>
    </row>
    <row r="11" spans="2:28" ht="15" customHeight="1">
      <c r="B11" s="125" t="s">
        <v>2</v>
      </c>
      <c r="C11" s="126"/>
      <c r="D11" s="186">
        <f>'７月'!D11+'８月'!E38</f>
        <v>17700</v>
      </c>
      <c r="E11" s="170"/>
      <c r="F11" s="171"/>
      <c r="G11" s="49" t="s">
        <v>4</v>
      </c>
      <c r="H11" s="72">
        <f>D11-'７月'!D11</f>
        <v>30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2662</v>
      </c>
      <c r="N11" s="176"/>
      <c r="O11" s="32" t="s">
        <v>159</v>
      </c>
      <c r="P11" s="122">
        <v>781</v>
      </c>
      <c r="Q11" s="52" t="s">
        <v>161</v>
      </c>
      <c r="S11" s="193" t="s">
        <v>138</v>
      </c>
      <c r="T11" s="118">
        <v>1332</v>
      </c>
      <c r="U11" s="120">
        <v>1327</v>
      </c>
      <c r="V11" s="123">
        <v>948</v>
      </c>
      <c r="W11" s="118">
        <v>0</v>
      </c>
      <c r="X11" s="120">
        <v>3</v>
      </c>
      <c r="Y11" s="123">
        <v>3</v>
      </c>
      <c r="Z11" s="118">
        <f>T11+W11</f>
        <v>1332</v>
      </c>
      <c r="AA11" s="120">
        <f>U11+X11</f>
        <v>1330</v>
      </c>
      <c r="AB11" s="156">
        <f>V11+Y11</f>
        <v>951</v>
      </c>
    </row>
    <row r="12" spans="2:28" ht="15" customHeight="1" thickBot="1">
      <c r="B12" s="127" t="s">
        <v>3</v>
      </c>
      <c r="C12" s="128"/>
      <c r="D12" s="172">
        <f>'７月'!D12+'８月'!C38</f>
        <v>11770</v>
      </c>
      <c r="E12" s="173"/>
      <c r="F12" s="174"/>
      <c r="G12" s="55" t="s">
        <v>4</v>
      </c>
      <c r="H12" s="73">
        <f>D12-'７月'!D12</f>
        <v>9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2261</v>
      </c>
      <c r="N12" s="120">
        <v>2226</v>
      </c>
      <c r="O12" s="61"/>
      <c r="P12" s="123">
        <v>1494</v>
      </c>
      <c r="Q12" s="59"/>
      <c r="S12" s="194"/>
      <c r="T12" s="175">
        <f>SUM(T11:U11)</f>
        <v>2659</v>
      </c>
      <c r="U12" s="176"/>
      <c r="V12" s="122"/>
      <c r="W12" s="175">
        <f>SUM(W11:X11)</f>
        <v>3</v>
      </c>
      <c r="X12" s="176"/>
      <c r="Y12" s="122"/>
      <c r="Z12" s="175">
        <f>SUM(Z11:AA11)</f>
        <v>2662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4487</v>
      </c>
      <c r="N13" s="176"/>
      <c r="O13" s="32" t="s">
        <v>159</v>
      </c>
      <c r="P13" s="122">
        <v>1494</v>
      </c>
      <c r="Q13" s="52" t="s">
        <v>161</v>
      </c>
      <c r="S13" s="193" t="s">
        <v>139</v>
      </c>
      <c r="T13" s="118">
        <v>2234</v>
      </c>
      <c r="U13" s="120">
        <v>2148</v>
      </c>
      <c r="V13" s="123">
        <v>1396</v>
      </c>
      <c r="W13" s="118">
        <v>30</v>
      </c>
      <c r="X13" s="120">
        <v>43</v>
      </c>
      <c r="Y13" s="123">
        <v>53</v>
      </c>
      <c r="Z13" s="118">
        <f>T13+W13</f>
        <v>2264</v>
      </c>
      <c r="AA13" s="120">
        <f>U13+X13</f>
        <v>2191</v>
      </c>
      <c r="AB13" s="156">
        <f>V13+Y13</f>
        <v>1449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538</v>
      </c>
      <c r="N14" s="120">
        <v>509</v>
      </c>
      <c r="O14" s="61"/>
      <c r="P14" s="123">
        <v>339</v>
      </c>
      <c r="Q14" s="59"/>
      <c r="S14" s="194"/>
      <c r="T14" s="175">
        <f>SUM(T13:U13)</f>
        <v>4382</v>
      </c>
      <c r="U14" s="176"/>
      <c r="V14" s="122"/>
      <c r="W14" s="175">
        <f>SUM(W13:X13)</f>
        <v>73</v>
      </c>
      <c r="X14" s="176"/>
      <c r="Y14" s="122"/>
      <c r="Z14" s="175">
        <f>SUM(Z13:AA13)</f>
        <v>4455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919</v>
      </c>
      <c r="E15" s="167"/>
      <c r="F15" s="168"/>
      <c r="G15" s="47" t="s">
        <v>4</v>
      </c>
      <c r="H15" s="69">
        <f>D15-'７月'!D15</f>
        <v>-8</v>
      </c>
      <c r="I15" s="48" t="s">
        <v>5</v>
      </c>
      <c r="J15" s="35" t="str">
        <f>IF(H15=0,"",IF(H15&gt;0,"↑","↓"))</f>
        <v>↓</v>
      </c>
      <c r="L15" s="180"/>
      <c r="M15" s="175">
        <f>SUM(M14:N14)</f>
        <v>1047</v>
      </c>
      <c r="N15" s="176"/>
      <c r="O15" s="32" t="s">
        <v>159</v>
      </c>
      <c r="P15" s="122">
        <v>339</v>
      </c>
      <c r="Q15" s="52" t="s">
        <v>161</v>
      </c>
      <c r="S15" s="193" t="s">
        <v>140</v>
      </c>
      <c r="T15" s="118">
        <v>525</v>
      </c>
      <c r="U15" s="120">
        <v>502</v>
      </c>
      <c r="V15" s="123">
        <v>330</v>
      </c>
      <c r="W15" s="118">
        <v>3</v>
      </c>
      <c r="X15" s="120">
        <v>1</v>
      </c>
      <c r="Y15" s="123">
        <v>4</v>
      </c>
      <c r="Z15" s="118">
        <f>T15+W15</f>
        <v>528</v>
      </c>
      <c r="AA15" s="120">
        <f>U15+X15</f>
        <v>503</v>
      </c>
      <c r="AB15" s="156">
        <f>V15+Y15</f>
        <v>334</v>
      </c>
    </row>
    <row r="16" spans="2:28" ht="15" customHeight="1">
      <c r="B16" s="125" t="s">
        <v>1</v>
      </c>
      <c r="C16" s="126"/>
      <c r="D16" s="186">
        <f>'７月'!D16+'８月'!D47</f>
        <v>461</v>
      </c>
      <c r="E16" s="170"/>
      <c r="F16" s="171"/>
      <c r="G16" s="49" t="s">
        <v>4</v>
      </c>
      <c r="H16" s="70">
        <f>D16-'７月'!D16</f>
        <v>-3</v>
      </c>
      <c r="I16" s="50" t="s">
        <v>5</v>
      </c>
      <c r="J16" s="35" t="str">
        <f>IF(H16=0,"",IF(H16&gt;0,"↑","↓"))</f>
        <v>↓</v>
      </c>
      <c r="L16" s="179" t="s">
        <v>141</v>
      </c>
      <c r="M16" s="118">
        <v>1477</v>
      </c>
      <c r="N16" s="120">
        <v>1499</v>
      </c>
      <c r="O16" s="61"/>
      <c r="P16" s="123">
        <v>1040</v>
      </c>
      <c r="Q16" s="59"/>
      <c r="S16" s="194"/>
      <c r="T16" s="175">
        <f>SUM(T15:U15)</f>
        <v>1027</v>
      </c>
      <c r="U16" s="176"/>
      <c r="V16" s="122"/>
      <c r="W16" s="175">
        <f>SUM(W15:X15)</f>
        <v>4</v>
      </c>
      <c r="X16" s="176"/>
      <c r="Y16" s="122"/>
      <c r="Z16" s="175">
        <f>SUM(Z15:AA15)</f>
        <v>1031</v>
      </c>
      <c r="AA16" s="176"/>
      <c r="AB16" s="155"/>
    </row>
    <row r="17" spans="2:28" ht="15" customHeight="1">
      <c r="B17" s="125" t="s">
        <v>2</v>
      </c>
      <c r="C17" s="126"/>
      <c r="D17" s="186">
        <f>'７月'!D17+'８月'!E47</f>
        <v>458</v>
      </c>
      <c r="E17" s="170"/>
      <c r="F17" s="171"/>
      <c r="G17" s="49" t="s">
        <v>4</v>
      </c>
      <c r="H17" s="72">
        <f>D17-'７月'!D17</f>
        <v>-5</v>
      </c>
      <c r="I17" s="50" t="s">
        <v>5</v>
      </c>
      <c r="J17" s="35" t="str">
        <f>IF(H17=0,"",IF(H17&gt;0,"↑","↓"))</f>
        <v>↓</v>
      </c>
      <c r="L17" s="180"/>
      <c r="M17" s="175">
        <f>SUM(M16:N16)</f>
        <v>2976</v>
      </c>
      <c r="N17" s="176"/>
      <c r="O17" s="32" t="s">
        <v>159</v>
      </c>
      <c r="P17" s="122">
        <v>977</v>
      </c>
      <c r="Q17" s="52" t="s">
        <v>161</v>
      </c>
      <c r="S17" s="193" t="s">
        <v>193</v>
      </c>
      <c r="T17" s="118">
        <v>4505</v>
      </c>
      <c r="U17" s="120">
        <v>4459</v>
      </c>
      <c r="V17" s="123">
        <v>3015</v>
      </c>
      <c r="W17" s="118">
        <v>147</v>
      </c>
      <c r="X17" s="120">
        <v>150</v>
      </c>
      <c r="Y17" s="123">
        <v>226</v>
      </c>
      <c r="Z17" s="118">
        <f>T17+W17</f>
        <v>4652</v>
      </c>
      <c r="AA17" s="120">
        <f>U17+X17</f>
        <v>4609</v>
      </c>
      <c r="AB17" s="156">
        <f>V17+Y17</f>
        <v>3241</v>
      </c>
    </row>
    <row r="18" spans="2:28" ht="15" customHeight="1" thickBot="1">
      <c r="B18" s="127" t="s">
        <v>3</v>
      </c>
      <c r="C18" s="128"/>
      <c r="D18" s="172">
        <f>'７月'!D18+'８月'!C47</f>
        <v>661</v>
      </c>
      <c r="E18" s="173"/>
      <c r="F18" s="174"/>
      <c r="G18" s="55" t="s">
        <v>4</v>
      </c>
      <c r="H18" s="73">
        <f>D18-'７月'!D18</f>
        <v>-1</v>
      </c>
      <c r="I18" s="56" t="s">
        <v>5</v>
      </c>
      <c r="J18" s="35" t="str">
        <f>IF(H18=0,"",IF(H18&gt;0,"↑","↓"))</f>
        <v>↓</v>
      </c>
      <c r="L18" s="179" t="s">
        <v>142</v>
      </c>
      <c r="M18" s="118">
        <v>2587</v>
      </c>
      <c r="N18" s="120">
        <v>2507</v>
      </c>
      <c r="O18" s="61"/>
      <c r="P18" s="123">
        <v>1817</v>
      </c>
      <c r="Q18" s="59"/>
      <c r="S18" s="194"/>
      <c r="T18" s="175">
        <f>SUM(T17:U17)</f>
        <v>8964</v>
      </c>
      <c r="U18" s="176"/>
      <c r="V18" s="122"/>
      <c r="W18" s="175">
        <f>SUM(W17:X17)</f>
        <v>297</v>
      </c>
      <c r="X18" s="176"/>
      <c r="Y18" s="122"/>
      <c r="Z18" s="175">
        <f>SUM(Z17:AA17)</f>
        <v>9261</v>
      </c>
      <c r="AA18" s="176"/>
      <c r="AB18" s="155"/>
    </row>
    <row r="19" spans="12:28" ht="15" customHeight="1">
      <c r="L19" s="180"/>
      <c r="M19" s="175">
        <f>SUM(M18:N18)</f>
        <v>5094</v>
      </c>
      <c r="N19" s="176"/>
      <c r="O19" s="32" t="s">
        <v>159</v>
      </c>
      <c r="P19" s="122">
        <v>1817</v>
      </c>
      <c r="Q19" s="52" t="s">
        <v>161</v>
      </c>
      <c r="S19" s="193" t="s">
        <v>194</v>
      </c>
      <c r="T19" s="118">
        <v>69</v>
      </c>
      <c r="U19" s="120">
        <v>69</v>
      </c>
      <c r="V19" s="123">
        <v>44</v>
      </c>
      <c r="W19" s="118">
        <v>0</v>
      </c>
      <c r="X19" s="120">
        <v>0</v>
      </c>
      <c r="Y19" s="123">
        <v>0</v>
      </c>
      <c r="Z19" s="118">
        <f>T19+W19</f>
        <v>69</v>
      </c>
      <c r="AA19" s="120">
        <f>U19+X19</f>
        <v>69</v>
      </c>
      <c r="AB19" s="156">
        <f>V19+Y19</f>
        <v>44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79</v>
      </c>
      <c r="N20" s="120">
        <v>87</v>
      </c>
      <c r="O20" s="61"/>
      <c r="P20" s="123">
        <v>46</v>
      </c>
      <c r="Q20" s="59"/>
      <c r="S20" s="194"/>
      <c r="T20" s="175">
        <f>SUM(T19:U19)</f>
        <v>138</v>
      </c>
      <c r="U20" s="176"/>
      <c r="V20" s="122"/>
      <c r="W20" s="175">
        <f>SUM(W19:X19)</f>
        <v>0</v>
      </c>
      <c r="X20" s="176"/>
      <c r="Y20" s="122"/>
      <c r="Z20" s="175">
        <f>SUM(Z19:AA19)</f>
        <v>138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166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1338</v>
      </c>
      <c r="U21" s="120">
        <v>1274</v>
      </c>
      <c r="V21" s="123">
        <v>886</v>
      </c>
      <c r="W21" s="118">
        <v>61</v>
      </c>
      <c r="X21" s="120">
        <v>31</v>
      </c>
      <c r="Y21" s="123">
        <v>63</v>
      </c>
      <c r="Z21" s="118">
        <f>T21+W21</f>
        <v>1399</v>
      </c>
      <c r="AA21" s="120">
        <f>U21+X21</f>
        <v>1305</v>
      </c>
      <c r="AB21" s="156">
        <f>V21+Y21</f>
        <v>949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1391</v>
      </c>
      <c r="N22" s="120">
        <v>1301</v>
      </c>
      <c r="O22" s="61"/>
      <c r="P22" s="123">
        <v>946</v>
      </c>
      <c r="Q22" s="59"/>
      <c r="S22" s="194"/>
      <c r="T22" s="175">
        <f>SUM(T21:U21)</f>
        <v>2612</v>
      </c>
      <c r="U22" s="176"/>
      <c r="V22" s="122"/>
      <c r="W22" s="175">
        <f>SUM(W21:X21)</f>
        <v>92</v>
      </c>
      <c r="X22" s="176"/>
      <c r="Y22" s="122"/>
      <c r="Z22" s="175">
        <f>SUM(Z21:AA21)</f>
        <v>2704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21</v>
      </c>
      <c r="F23" s="106">
        <f>SUM(D23:E23)</f>
        <v>39</v>
      </c>
      <c r="G23" s="49" t="s">
        <v>4</v>
      </c>
      <c r="H23" s="71">
        <f>F23-'７月'!F23</f>
        <v>9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2692</v>
      </c>
      <c r="N23" s="176"/>
      <c r="O23" s="32" t="s">
        <v>159</v>
      </c>
      <c r="P23" s="122">
        <v>946</v>
      </c>
      <c r="Q23" s="52" t="s">
        <v>161</v>
      </c>
      <c r="S23" s="193" t="s">
        <v>145</v>
      </c>
      <c r="T23" s="118">
        <v>464</v>
      </c>
      <c r="U23" s="120">
        <v>450</v>
      </c>
      <c r="V23" s="123">
        <v>263</v>
      </c>
      <c r="W23" s="118">
        <v>3</v>
      </c>
      <c r="X23" s="120">
        <v>4</v>
      </c>
      <c r="Y23" s="123">
        <v>5</v>
      </c>
      <c r="Z23" s="118">
        <f>T23+W23</f>
        <v>467</v>
      </c>
      <c r="AA23" s="120">
        <f>U23+X23</f>
        <v>454</v>
      </c>
      <c r="AB23" s="156">
        <f>V23+Y23</f>
        <v>268</v>
      </c>
    </row>
    <row r="24" spans="2:28" ht="15" customHeight="1">
      <c r="B24" s="13" t="s">
        <v>10</v>
      </c>
      <c r="C24" s="105">
        <f t="shared" si="0"/>
        <v>4</v>
      </c>
      <c r="D24" s="105">
        <f t="shared" si="0"/>
        <v>10</v>
      </c>
      <c r="E24" s="105">
        <f t="shared" si="0"/>
        <v>8</v>
      </c>
      <c r="F24" s="106">
        <f aca="true" t="shared" si="2" ref="F24:F29">SUM(D24:E24)</f>
        <v>18</v>
      </c>
      <c r="G24" s="49" t="s">
        <v>4</v>
      </c>
      <c r="H24" s="71">
        <f>F24-'７月'!F24</f>
        <v>7</v>
      </c>
      <c r="I24" s="50" t="s">
        <v>5</v>
      </c>
      <c r="J24" s="35" t="str">
        <f t="shared" si="1"/>
        <v>↑</v>
      </c>
      <c r="L24" s="179" t="s">
        <v>145</v>
      </c>
      <c r="M24" s="118">
        <v>463</v>
      </c>
      <c r="N24" s="120">
        <v>452</v>
      </c>
      <c r="O24" s="61"/>
      <c r="P24" s="123">
        <v>264</v>
      </c>
      <c r="Q24" s="59"/>
      <c r="S24" s="194"/>
      <c r="T24" s="175">
        <f>SUM(T23:U23)</f>
        <v>914</v>
      </c>
      <c r="U24" s="176"/>
      <c r="V24" s="122"/>
      <c r="W24" s="175">
        <f>SUM(W23:X23)</f>
        <v>7</v>
      </c>
      <c r="X24" s="176"/>
      <c r="Y24" s="122"/>
      <c r="Z24" s="175">
        <f>SUM(Z23:AA23)</f>
        <v>921</v>
      </c>
      <c r="AA24" s="176"/>
      <c r="AB24" s="155"/>
    </row>
    <row r="25" spans="2:28" ht="15" customHeight="1">
      <c r="B25" s="13" t="s">
        <v>11</v>
      </c>
      <c r="C25" s="105">
        <f t="shared" si="0"/>
        <v>93</v>
      </c>
      <c r="D25" s="105">
        <f t="shared" si="0"/>
        <v>83</v>
      </c>
      <c r="E25" s="105">
        <f t="shared" si="0"/>
        <v>93</v>
      </c>
      <c r="F25" s="106">
        <f t="shared" si="2"/>
        <v>176</v>
      </c>
      <c r="G25" s="49" t="s">
        <v>4</v>
      </c>
      <c r="H25" s="71">
        <f>F25-'７月'!F25</f>
        <v>-17</v>
      </c>
      <c r="I25" s="50" t="s">
        <v>5</v>
      </c>
      <c r="J25" s="35" t="str">
        <f t="shared" si="1"/>
        <v>↓</v>
      </c>
      <c r="L25" s="180"/>
      <c r="M25" s="175">
        <f>SUM(M24:N24)</f>
        <v>915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2018</v>
      </c>
      <c r="U25" s="120">
        <v>1928</v>
      </c>
      <c r="V25" s="123">
        <v>1504</v>
      </c>
      <c r="W25" s="118">
        <v>111</v>
      </c>
      <c r="X25" s="120">
        <v>99</v>
      </c>
      <c r="Y25" s="123">
        <v>151</v>
      </c>
      <c r="Z25" s="118">
        <f>T25+W25</f>
        <v>2129</v>
      </c>
      <c r="AA25" s="120">
        <f>U25+X25</f>
        <v>2027</v>
      </c>
      <c r="AB25" s="156">
        <f>V25+Y25</f>
        <v>1655</v>
      </c>
    </row>
    <row r="26" spans="2:28" ht="15" customHeight="1">
      <c r="B26" s="13" t="s">
        <v>12</v>
      </c>
      <c r="C26" s="105">
        <f t="shared" si="0"/>
        <v>75</v>
      </c>
      <c r="D26" s="105">
        <f t="shared" si="0"/>
        <v>81</v>
      </c>
      <c r="E26" s="105">
        <f t="shared" si="0"/>
        <v>83</v>
      </c>
      <c r="F26" s="106">
        <f t="shared" si="2"/>
        <v>164</v>
      </c>
      <c r="G26" s="49" t="s">
        <v>4</v>
      </c>
      <c r="H26" s="71">
        <f>F26-'７月'!F26</f>
        <v>46</v>
      </c>
      <c r="I26" s="50" t="s">
        <v>5</v>
      </c>
      <c r="J26" s="35" t="str">
        <f t="shared" si="1"/>
        <v>↑</v>
      </c>
      <c r="L26" s="179" t="s">
        <v>146</v>
      </c>
      <c r="M26" s="118">
        <v>1930</v>
      </c>
      <c r="N26" s="120">
        <v>1809</v>
      </c>
      <c r="O26" s="61"/>
      <c r="P26" s="123">
        <v>1520</v>
      </c>
      <c r="Q26" s="59"/>
      <c r="S26" s="194"/>
      <c r="T26" s="175">
        <f>SUM(T25:U25)</f>
        <v>3946</v>
      </c>
      <c r="U26" s="176"/>
      <c r="V26" s="122"/>
      <c r="W26" s="175">
        <f>SUM(W25:X25)</f>
        <v>210</v>
      </c>
      <c r="X26" s="176"/>
      <c r="Y26" s="122"/>
      <c r="Z26" s="175">
        <f>SUM(Z25:AA25)</f>
        <v>4156</v>
      </c>
      <c r="AA26" s="176"/>
      <c r="AB26" s="155"/>
    </row>
    <row r="27" spans="2:28" ht="15" customHeight="1">
      <c r="B27" s="13" t="s">
        <v>13</v>
      </c>
      <c r="C27" s="105">
        <f t="shared" si="0"/>
        <v>8</v>
      </c>
      <c r="D27" s="105">
        <f t="shared" si="0"/>
        <v>1</v>
      </c>
      <c r="E27" s="105">
        <f t="shared" si="0"/>
        <v>6</v>
      </c>
      <c r="F27" s="106">
        <f t="shared" si="2"/>
        <v>7</v>
      </c>
      <c r="G27" s="49" t="s">
        <v>4</v>
      </c>
      <c r="H27" s="71">
        <f>F27-'７月'!F27</f>
        <v>7</v>
      </c>
      <c r="I27" s="50" t="s">
        <v>5</v>
      </c>
      <c r="J27" s="35" t="str">
        <f t="shared" si="1"/>
        <v>↑</v>
      </c>
      <c r="L27" s="180"/>
      <c r="M27" s="175">
        <f>SUM(M26:N26)</f>
        <v>3739</v>
      </c>
      <c r="N27" s="176"/>
      <c r="O27" s="32" t="s">
        <v>159</v>
      </c>
      <c r="P27" s="122">
        <v>1463</v>
      </c>
      <c r="Q27" s="52" t="s">
        <v>161</v>
      </c>
      <c r="S27" s="193" t="s">
        <v>195</v>
      </c>
      <c r="T27" s="118">
        <v>2508</v>
      </c>
      <c r="U27" s="120">
        <v>2593</v>
      </c>
      <c r="V27" s="123">
        <v>1633</v>
      </c>
      <c r="W27" s="118">
        <v>45</v>
      </c>
      <c r="X27" s="120">
        <v>58</v>
      </c>
      <c r="Y27" s="123">
        <v>84</v>
      </c>
      <c r="Z27" s="118">
        <f>T27+W27</f>
        <v>2553</v>
      </c>
      <c r="AA27" s="120">
        <f>U27+X27</f>
        <v>2651</v>
      </c>
      <c r="AB27" s="156">
        <f>V27+Y27</f>
        <v>1717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6</v>
      </c>
      <c r="E28" s="107">
        <f t="shared" si="0"/>
        <v>4</v>
      </c>
      <c r="F28" s="108">
        <f t="shared" si="2"/>
        <v>10</v>
      </c>
      <c r="G28" s="60" t="s">
        <v>4</v>
      </c>
      <c r="H28" s="74">
        <f>F28-'７月'!F28</f>
        <v>7</v>
      </c>
      <c r="I28" s="53" t="s">
        <v>5</v>
      </c>
      <c r="J28" s="35" t="str">
        <f t="shared" si="1"/>
        <v>↑</v>
      </c>
      <c r="L28" s="179" t="s">
        <v>147</v>
      </c>
      <c r="M28" s="118">
        <v>374</v>
      </c>
      <c r="N28" s="120">
        <v>382</v>
      </c>
      <c r="O28" s="61"/>
      <c r="P28" s="123">
        <v>258</v>
      </c>
      <c r="Q28" s="59"/>
      <c r="S28" s="194"/>
      <c r="T28" s="175">
        <f>SUM(T27:U27)</f>
        <v>5101</v>
      </c>
      <c r="U28" s="176"/>
      <c r="V28" s="122"/>
      <c r="W28" s="175">
        <f>SUM(W27:X27)</f>
        <v>103</v>
      </c>
      <c r="X28" s="176"/>
      <c r="Y28" s="122"/>
      <c r="Z28" s="175">
        <f>SUM(Z27:AA27)</f>
        <v>5204</v>
      </c>
      <c r="AA28" s="176"/>
      <c r="AB28" s="155"/>
    </row>
    <row r="29" spans="2:28" ht="15" customHeight="1" thickBot="1">
      <c r="B29" s="15" t="s">
        <v>15</v>
      </c>
      <c r="C29" s="109">
        <f t="shared" si="0"/>
        <v>8</v>
      </c>
      <c r="D29" s="109">
        <f t="shared" si="0"/>
        <v>5</v>
      </c>
      <c r="E29" s="109">
        <f t="shared" si="0"/>
        <v>25</v>
      </c>
      <c r="F29" s="110">
        <f t="shared" si="2"/>
        <v>30</v>
      </c>
      <c r="G29" s="62" t="s">
        <v>4</v>
      </c>
      <c r="H29" s="75">
        <f>F29-'７月'!F29</f>
        <v>-61</v>
      </c>
      <c r="I29" s="63" t="s">
        <v>5</v>
      </c>
      <c r="J29" s="35" t="str">
        <f t="shared" si="1"/>
        <v>↓</v>
      </c>
      <c r="L29" s="180"/>
      <c r="M29" s="175">
        <f>SUM(M28:N28)</f>
        <v>756</v>
      </c>
      <c r="N29" s="176"/>
      <c r="O29" s="32" t="s">
        <v>159</v>
      </c>
      <c r="P29" s="122">
        <v>258</v>
      </c>
      <c r="Q29" s="52" t="s">
        <v>161</v>
      </c>
      <c r="S29" s="193" t="s">
        <v>151</v>
      </c>
      <c r="T29" s="118">
        <v>996</v>
      </c>
      <c r="U29" s="120">
        <v>988</v>
      </c>
      <c r="V29" s="123">
        <v>628</v>
      </c>
      <c r="W29" s="118">
        <v>0</v>
      </c>
      <c r="X29" s="120">
        <v>3</v>
      </c>
      <c r="Y29" s="123">
        <v>3</v>
      </c>
      <c r="Z29" s="118">
        <f>T29+W29</f>
        <v>996</v>
      </c>
      <c r="AA29" s="120">
        <f>U29+X29</f>
        <v>991</v>
      </c>
      <c r="AB29" s="156">
        <f>V29+Y29</f>
        <v>631</v>
      </c>
    </row>
    <row r="30" spans="2:28" ht="15" customHeight="1" thickBot="1">
      <c r="B30" s="10"/>
      <c r="C30" s="46"/>
      <c r="H30" s="66"/>
      <c r="L30" s="179" t="s">
        <v>148</v>
      </c>
      <c r="M30" s="118">
        <v>1055</v>
      </c>
      <c r="N30" s="120">
        <v>1092</v>
      </c>
      <c r="O30" s="61"/>
      <c r="P30" s="123">
        <v>760</v>
      </c>
      <c r="Q30" s="59"/>
      <c r="S30" s="194"/>
      <c r="T30" s="175">
        <f>SUM(T29:U29)</f>
        <v>1984</v>
      </c>
      <c r="U30" s="176"/>
      <c r="V30" s="122"/>
      <c r="W30" s="175">
        <f>SUM(W29:X29)</f>
        <v>3</v>
      </c>
      <c r="X30" s="176"/>
      <c r="Y30" s="122"/>
      <c r="Z30" s="175">
        <f>SUM(Z29:AA29)</f>
        <v>1987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2147</v>
      </c>
      <c r="N31" s="176"/>
      <c r="O31" s="32" t="s">
        <v>159</v>
      </c>
      <c r="P31" s="122">
        <v>759</v>
      </c>
      <c r="Q31" s="52" t="s">
        <v>161</v>
      </c>
      <c r="S31" s="193" t="s">
        <v>152</v>
      </c>
      <c r="T31" s="118">
        <v>164</v>
      </c>
      <c r="U31" s="120">
        <v>145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145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21</v>
      </c>
      <c r="F32" s="106">
        <f>SUM(D32:E32)</f>
        <v>39</v>
      </c>
      <c r="G32" s="49" t="s">
        <v>4</v>
      </c>
      <c r="H32" s="71">
        <f>F32-'７月'!F32</f>
        <v>11</v>
      </c>
      <c r="I32" s="50" t="s">
        <v>5</v>
      </c>
      <c r="J32" s="35" t="str">
        <f aca="true" t="shared" si="3" ref="J32:J38">IF(H32=0,"",IF(H32&gt;0,"↑","↓"))</f>
        <v>↑</v>
      </c>
      <c r="L32" s="179" t="s">
        <v>149</v>
      </c>
      <c r="M32" s="118">
        <v>1088</v>
      </c>
      <c r="N32" s="120">
        <v>1172</v>
      </c>
      <c r="O32" s="61"/>
      <c r="P32" s="123">
        <v>691</v>
      </c>
      <c r="Q32" s="59"/>
      <c r="S32" s="194"/>
      <c r="T32" s="175">
        <f>SUM(T31:U31)</f>
        <v>309</v>
      </c>
      <c r="U32" s="176"/>
      <c r="V32" s="122"/>
      <c r="W32" s="175">
        <f>SUM(W31:X31)</f>
        <v>0</v>
      </c>
      <c r="X32" s="176"/>
      <c r="Y32" s="122"/>
      <c r="Z32" s="175">
        <f>SUM(Z31:AA31)</f>
        <v>309</v>
      </c>
      <c r="AA32" s="176"/>
      <c r="AB32" s="155"/>
    </row>
    <row r="33" spans="2:28" ht="15" customHeight="1">
      <c r="B33" s="13" t="s">
        <v>10</v>
      </c>
      <c r="C33" s="116">
        <v>4</v>
      </c>
      <c r="D33" s="116">
        <v>10</v>
      </c>
      <c r="E33" s="116">
        <v>8</v>
      </c>
      <c r="F33" s="106">
        <f aca="true" t="shared" si="4" ref="F33:F38">SUM(D33:E33)</f>
        <v>18</v>
      </c>
      <c r="G33" s="49" t="s">
        <v>4</v>
      </c>
      <c r="H33" s="71">
        <f>F33-'７月'!F33</f>
        <v>7</v>
      </c>
      <c r="I33" s="50" t="s">
        <v>5</v>
      </c>
      <c r="J33" s="35" t="str">
        <f t="shared" si="3"/>
        <v>↑</v>
      </c>
      <c r="L33" s="180"/>
      <c r="M33" s="175">
        <f>SUM(M32:N32)</f>
        <v>2260</v>
      </c>
      <c r="N33" s="176"/>
      <c r="O33" s="32" t="s">
        <v>159</v>
      </c>
      <c r="P33" s="122">
        <v>691</v>
      </c>
      <c r="Q33" s="52" t="s">
        <v>161</v>
      </c>
      <c r="S33" s="193" t="s">
        <v>153</v>
      </c>
      <c r="T33" s="118">
        <v>183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183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58</v>
      </c>
      <c r="D34" s="116">
        <v>57</v>
      </c>
      <c r="E34" s="116">
        <v>69</v>
      </c>
      <c r="F34" s="106">
        <f t="shared" si="4"/>
        <v>126</v>
      </c>
      <c r="G34" s="49" t="s">
        <v>4</v>
      </c>
      <c r="H34" s="71">
        <f>F34-'７月'!F34</f>
        <v>-17</v>
      </c>
      <c r="I34" s="50" t="s">
        <v>5</v>
      </c>
      <c r="J34" s="35" t="str">
        <f t="shared" si="3"/>
        <v>↓</v>
      </c>
      <c r="L34" s="179" t="s">
        <v>150</v>
      </c>
      <c r="M34" s="118">
        <v>410</v>
      </c>
      <c r="N34" s="120">
        <v>387</v>
      </c>
      <c r="O34" s="61"/>
      <c r="P34" s="123">
        <v>266</v>
      </c>
      <c r="Q34" s="59"/>
      <c r="S34" s="194"/>
      <c r="T34" s="175">
        <f>SUM(T33:U33)</f>
        <v>406</v>
      </c>
      <c r="U34" s="176"/>
      <c r="V34" s="122"/>
      <c r="W34" s="175">
        <f>SUM(W33:X33)</f>
        <v>0</v>
      </c>
      <c r="X34" s="176"/>
      <c r="Y34" s="122"/>
      <c r="Z34" s="175">
        <f>SUM(Z33:AA33)</f>
        <v>406</v>
      </c>
      <c r="AA34" s="176"/>
      <c r="AB34" s="155"/>
    </row>
    <row r="35" spans="2:28" ht="15" customHeight="1">
      <c r="B35" s="13" t="s">
        <v>12</v>
      </c>
      <c r="C35" s="116">
        <v>48</v>
      </c>
      <c r="D35" s="116">
        <v>57</v>
      </c>
      <c r="E35" s="116">
        <v>58</v>
      </c>
      <c r="F35" s="106">
        <f t="shared" si="4"/>
        <v>115</v>
      </c>
      <c r="G35" s="49" t="s">
        <v>4</v>
      </c>
      <c r="H35" s="71">
        <f>F35-'７月'!F35</f>
        <v>40</v>
      </c>
      <c r="I35" s="50" t="s">
        <v>5</v>
      </c>
      <c r="J35" s="35" t="str">
        <f t="shared" si="3"/>
        <v>↑</v>
      </c>
      <c r="L35" s="180"/>
      <c r="M35" s="175">
        <f>SUM(M34:N34)</f>
        <v>797</v>
      </c>
      <c r="N35" s="176"/>
      <c r="O35" s="32" t="s">
        <v>159</v>
      </c>
      <c r="P35" s="122">
        <v>266</v>
      </c>
      <c r="Q35" s="52" t="s">
        <v>161</v>
      </c>
      <c r="S35" s="193" t="s">
        <v>154</v>
      </c>
      <c r="T35" s="118">
        <v>652</v>
      </c>
      <c r="U35" s="120">
        <v>637</v>
      </c>
      <c r="V35" s="123">
        <v>419</v>
      </c>
      <c r="W35" s="118">
        <v>53</v>
      </c>
      <c r="X35" s="120">
        <v>61</v>
      </c>
      <c r="Y35" s="123">
        <v>56</v>
      </c>
      <c r="Z35" s="118">
        <f>T35+W35</f>
        <v>705</v>
      </c>
      <c r="AA35" s="120">
        <f>U35+X35</f>
        <v>698</v>
      </c>
      <c r="AB35" s="156">
        <f>V35+Y35</f>
        <v>475</v>
      </c>
    </row>
    <row r="36" spans="2:28" ht="15" customHeight="1">
      <c r="B36" s="13" t="s">
        <v>13</v>
      </c>
      <c r="C36" s="116">
        <v>8</v>
      </c>
      <c r="D36" s="116">
        <v>1</v>
      </c>
      <c r="E36" s="116">
        <v>6</v>
      </c>
      <c r="F36" s="106">
        <f t="shared" si="4"/>
        <v>7</v>
      </c>
      <c r="G36" s="49" t="s">
        <v>4</v>
      </c>
      <c r="H36" s="71">
        <f>F36-'７月'!F36</f>
        <v>7</v>
      </c>
      <c r="I36" s="50" t="s">
        <v>5</v>
      </c>
      <c r="J36" s="35" t="str">
        <f t="shared" si="3"/>
        <v>↑</v>
      </c>
      <c r="L36" s="179" t="s">
        <v>151</v>
      </c>
      <c r="M36" s="118">
        <v>996</v>
      </c>
      <c r="N36" s="120">
        <v>991</v>
      </c>
      <c r="O36" s="61"/>
      <c r="P36" s="123">
        <v>631</v>
      </c>
      <c r="Q36" s="59"/>
      <c r="S36" s="194"/>
      <c r="T36" s="175">
        <f>SUM(T35:U35)</f>
        <v>1289</v>
      </c>
      <c r="U36" s="176"/>
      <c r="V36" s="122"/>
      <c r="W36" s="175">
        <f>SUM(W35:X35)</f>
        <v>114</v>
      </c>
      <c r="X36" s="176"/>
      <c r="Y36" s="122"/>
      <c r="Z36" s="175">
        <f>SUM(Z35:AA35)</f>
        <v>1403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1</v>
      </c>
      <c r="E37" s="117">
        <v>0</v>
      </c>
      <c r="F37" s="108">
        <f t="shared" si="4"/>
        <v>1</v>
      </c>
      <c r="G37" s="60" t="s">
        <v>4</v>
      </c>
      <c r="H37" s="74">
        <f>F37-'７月'!F37</f>
        <v>1</v>
      </c>
      <c r="I37" s="53" t="s">
        <v>5</v>
      </c>
      <c r="J37" s="35" t="str">
        <f t="shared" si="3"/>
        <v>↑</v>
      </c>
      <c r="L37" s="180"/>
      <c r="M37" s="175">
        <f>SUM(M36:N36)</f>
        <v>1987</v>
      </c>
      <c r="N37" s="176"/>
      <c r="O37" s="32" t="s">
        <v>159</v>
      </c>
      <c r="P37" s="122">
        <v>631</v>
      </c>
      <c r="Q37" s="52" t="s">
        <v>161</v>
      </c>
      <c r="S37" s="193" t="s">
        <v>196</v>
      </c>
      <c r="T37" s="118">
        <v>322</v>
      </c>
      <c r="U37" s="120">
        <v>323</v>
      </c>
      <c r="V37" s="123">
        <v>212</v>
      </c>
      <c r="W37" s="118">
        <v>7</v>
      </c>
      <c r="X37" s="120">
        <v>3</v>
      </c>
      <c r="Y37" s="123">
        <v>10</v>
      </c>
      <c r="Z37" s="118">
        <f>T37+W37</f>
        <v>329</v>
      </c>
      <c r="AA37" s="120">
        <f>U37+X37</f>
        <v>326</v>
      </c>
      <c r="AB37" s="156">
        <f>V37+Y37</f>
        <v>222</v>
      </c>
    </row>
    <row r="38" spans="2:28" ht="15" customHeight="1" thickBot="1">
      <c r="B38" s="15" t="s">
        <v>15</v>
      </c>
      <c r="C38" s="109">
        <f>C32-C33+C34-C35+C36-C37</f>
        <v>9</v>
      </c>
      <c r="D38" s="109">
        <f>D32-D33+D34-D35+D36-D37</f>
        <v>8</v>
      </c>
      <c r="E38" s="109">
        <f>E32-E33+E34-E35+E36-E37</f>
        <v>30</v>
      </c>
      <c r="F38" s="110">
        <f t="shared" si="4"/>
        <v>38</v>
      </c>
      <c r="G38" s="64" t="s">
        <v>4</v>
      </c>
      <c r="H38" s="75">
        <f>F38-'７月'!F38</f>
        <v>-47</v>
      </c>
      <c r="I38" s="63" t="s">
        <v>5</v>
      </c>
      <c r="J38" s="35" t="str">
        <f t="shared" si="3"/>
        <v>↓</v>
      </c>
      <c r="L38" s="179" t="s">
        <v>152</v>
      </c>
      <c r="M38" s="118">
        <v>157</v>
      </c>
      <c r="N38" s="120">
        <v>139</v>
      </c>
      <c r="O38" s="61"/>
      <c r="P38" s="123">
        <v>74</v>
      </c>
      <c r="Q38" s="59"/>
      <c r="S38" s="194"/>
      <c r="T38" s="175">
        <f>SUM(T37:U37)</f>
        <v>645</v>
      </c>
      <c r="U38" s="176"/>
      <c r="V38" s="122"/>
      <c r="W38" s="175">
        <f>SUM(W37:X37)</f>
        <v>10</v>
      </c>
      <c r="X38" s="176"/>
      <c r="Y38" s="122"/>
      <c r="Z38" s="175">
        <f>SUM(Z37:AA37)</f>
        <v>655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296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194</v>
      </c>
      <c r="U39" s="120">
        <v>207</v>
      </c>
      <c r="V39" s="123">
        <v>99</v>
      </c>
      <c r="W39" s="118">
        <v>1</v>
      </c>
      <c r="X39" s="120">
        <v>2</v>
      </c>
      <c r="Y39" s="123">
        <v>3</v>
      </c>
      <c r="Z39" s="118">
        <f>T39+W39</f>
        <v>195</v>
      </c>
      <c r="AA39" s="120">
        <f>U39+X39</f>
        <v>209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183</v>
      </c>
      <c r="N40" s="120">
        <v>223</v>
      </c>
      <c r="O40" s="61"/>
      <c r="P40" s="123">
        <v>92</v>
      </c>
      <c r="Q40" s="59"/>
      <c r="S40" s="194"/>
      <c r="T40" s="175">
        <f>SUM(T39:U39)</f>
        <v>401</v>
      </c>
      <c r="U40" s="176"/>
      <c r="V40" s="122"/>
      <c r="W40" s="175">
        <f>SUM(W39:X39)</f>
        <v>3</v>
      </c>
      <c r="X40" s="176"/>
      <c r="Y40" s="122"/>
      <c r="Z40" s="175">
        <f>SUM(Z39:AA39)</f>
        <v>404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-2</v>
      </c>
      <c r="I41" s="50" t="s">
        <v>5</v>
      </c>
      <c r="J41" s="35" t="str">
        <f aca="true" t="shared" si="5" ref="J41:J47">IF(H41=0,"",IF(H41&gt;0,"↑","↓"))</f>
        <v>↓</v>
      </c>
      <c r="L41" s="180"/>
      <c r="M41" s="175">
        <f>SUM(M40:N40)</f>
        <v>406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113</v>
      </c>
      <c r="U41" s="120">
        <v>99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113</v>
      </c>
      <c r="AA41" s="120">
        <f>U41+X41</f>
        <v>99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9" t="s">
        <v>154</v>
      </c>
      <c r="M42" s="118">
        <v>705</v>
      </c>
      <c r="N42" s="120">
        <v>698</v>
      </c>
      <c r="O42" s="61"/>
      <c r="P42" s="123">
        <v>475</v>
      </c>
      <c r="Q42" s="59"/>
      <c r="S42" s="194"/>
      <c r="T42" s="175">
        <f>SUM(T41:U41)</f>
        <v>212</v>
      </c>
      <c r="U42" s="176"/>
      <c r="V42" s="122"/>
      <c r="W42" s="175">
        <f>SUM(W41:X41)</f>
        <v>0</v>
      </c>
      <c r="X42" s="176"/>
      <c r="Y42" s="122"/>
      <c r="Z42" s="175">
        <f>SUM(Z41:AA41)</f>
        <v>212</v>
      </c>
      <c r="AA42" s="176"/>
      <c r="AB42" s="155"/>
    </row>
    <row r="43" spans="2:28" ht="15" customHeight="1">
      <c r="B43" s="13" t="s">
        <v>11</v>
      </c>
      <c r="C43" s="116">
        <v>35</v>
      </c>
      <c r="D43" s="116">
        <v>26</v>
      </c>
      <c r="E43" s="116">
        <v>24</v>
      </c>
      <c r="F43" s="106">
        <f t="shared" si="6"/>
        <v>50</v>
      </c>
      <c r="G43" s="49" t="s">
        <v>4</v>
      </c>
      <c r="H43" s="71">
        <f>F43-'７月'!F43</f>
        <v>0</v>
      </c>
      <c r="I43" s="50" t="s">
        <v>5</v>
      </c>
      <c r="J43" s="35">
        <f t="shared" si="5"/>
      </c>
      <c r="L43" s="180"/>
      <c r="M43" s="175">
        <f>SUM(M42:N42)</f>
        <v>1403</v>
      </c>
      <c r="N43" s="176"/>
      <c r="O43" s="32" t="s">
        <v>163</v>
      </c>
      <c r="P43" s="122">
        <v>474</v>
      </c>
      <c r="Q43" s="52" t="s">
        <v>164</v>
      </c>
      <c r="S43" s="193" t="s">
        <v>158</v>
      </c>
      <c r="T43" s="111">
        <f>T7+T9+T11+T13+T15+T17+T19+T21+T23+T25+T27+T29+T31+T33+T35+T37+T39+T41</f>
        <v>17904</v>
      </c>
      <c r="U43" s="112">
        <f>U7+U9+U11+U13+U15+U17+U19+U21+U23+U25+U27+U29+U31+U33+U35+U37+U39+U41</f>
        <v>17700</v>
      </c>
      <c r="V43" s="113">
        <f>V7+V9+V11+V13+V15+V17+V19+V21+V23+V25+V27+V29+V31+V33+V35+V37+V39+V41</f>
        <v>11770</v>
      </c>
      <c r="W43" s="111">
        <f aca="true" t="shared" si="7" ref="W43:AB43">W7+W9+W11+W13+W15+W17+W19+W21+W23+W25+W27+W29+W31+W33+W35+W37+W39+W41</f>
        <v>461</v>
      </c>
      <c r="X43" s="112">
        <f t="shared" si="7"/>
        <v>458</v>
      </c>
      <c r="Y43" s="113">
        <f t="shared" si="7"/>
        <v>661</v>
      </c>
      <c r="Z43" s="111">
        <f t="shared" si="7"/>
        <v>18365</v>
      </c>
      <c r="AA43" s="112">
        <f t="shared" si="7"/>
        <v>18158</v>
      </c>
      <c r="AB43" s="157">
        <f t="shared" si="7"/>
        <v>12431</v>
      </c>
    </row>
    <row r="44" spans="2:28" ht="15" customHeight="1" thickBot="1">
      <c r="B44" s="13" t="s">
        <v>12</v>
      </c>
      <c r="C44" s="116">
        <v>27</v>
      </c>
      <c r="D44" s="116">
        <v>24</v>
      </c>
      <c r="E44" s="116">
        <v>25</v>
      </c>
      <c r="F44" s="106">
        <f t="shared" si="6"/>
        <v>49</v>
      </c>
      <c r="G44" s="49" t="s">
        <v>4</v>
      </c>
      <c r="H44" s="71">
        <f>F44-'７月'!F44</f>
        <v>6</v>
      </c>
      <c r="I44" s="50" t="s">
        <v>5</v>
      </c>
      <c r="J44" s="35" t="str">
        <f t="shared" si="5"/>
        <v>↑</v>
      </c>
      <c r="L44" s="179" t="s">
        <v>155</v>
      </c>
      <c r="M44" s="118">
        <v>329</v>
      </c>
      <c r="N44" s="120">
        <v>326</v>
      </c>
      <c r="O44" s="61"/>
      <c r="P44" s="123">
        <v>222</v>
      </c>
      <c r="Q44" s="59"/>
      <c r="S44" s="195"/>
      <c r="T44" s="177">
        <f>SUM(T43:U43)</f>
        <v>35604</v>
      </c>
      <c r="U44" s="178"/>
      <c r="V44" s="114"/>
      <c r="W44" s="177">
        <f>SUM(W43:X43)</f>
        <v>919</v>
      </c>
      <c r="X44" s="178"/>
      <c r="Y44" s="114"/>
      <c r="Z44" s="177">
        <f>SUM(Z43:AA43)</f>
        <v>36523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80"/>
      <c r="M45" s="175">
        <f>SUM(M44:N44)</f>
        <v>655</v>
      </c>
      <c r="N45" s="176"/>
      <c r="O45" s="32" t="s">
        <v>159</v>
      </c>
      <c r="P45" s="122">
        <v>222</v>
      </c>
      <c r="Q45" s="52" t="s">
        <v>161</v>
      </c>
    </row>
    <row r="46" spans="2:17" ht="15" customHeight="1" thickBot="1">
      <c r="B46" s="14" t="s">
        <v>14</v>
      </c>
      <c r="C46" s="117">
        <v>9</v>
      </c>
      <c r="D46" s="117">
        <v>5</v>
      </c>
      <c r="E46" s="117">
        <v>4</v>
      </c>
      <c r="F46" s="108">
        <f t="shared" si="6"/>
        <v>9</v>
      </c>
      <c r="G46" s="60" t="s">
        <v>4</v>
      </c>
      <c r="H46" s="74">
        <f>F46-'７月'!F46</f>
        <v>6</v>
      </c>
      <c r="I46" s="53" t="s">
        <v>5</v>
      </c>
      <c r="J46" s="35" t="str">
        <f t="shared" si="5"/>
        <v>↑</v>
      </c>
      <c r="L46" s="179" t="s">
        <v>156</v>
      </c>
      <c r="M46" s="118">
        <v>195</v>
      </c>
      <c r="N46" s="120">
        <v>209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-1</v>
      </c>
      <c r="D47" s="109">
        <f>D41-D42+D43-D44+D45-D46</f>
        <v>-3</v>
      </c>
      <c r="E47" s="109">
        <f>E41-E42+E43-E44+E45-E46</f>
        <v>-5</v>
      </c>
      <c r="F47" s="110">
        <f t="shared" si="6"/>
        <v>-8</v>
      </c>
      <c r="G47" s="64" t="s">
        <v>4</v>
      </c>
      <c r="H47" s="75">
        <f>F47-'７月'!F47</f>
        <v>-14</v>
      </c>
      <c r="I47" s="63" t="s">
        <v>5</v>
      </c>
      <c r="J47" s="35" t="str">
        <f t="shared" si="5"/>
        <v>↓</v>
      </c>
      <c r="L47" s="180"/>
      <c r="M47" s="175">
        <f>SUM(M46:N46)</f>
        <v>404</v>
      </c>
      <c r="N47" s="176"/>
      <c r="O47" s="32" t="s">
        <v>165</v>
      </c>
      <c r="P47" s="122">
        <v>102</v>
      </c>
      <c r="Q47" s="52" t="s">
        <v>166</v>
      </c>
    </row>
    <row r="48" spans="12:17" ht="15" customHeight="1">
      <c r="L48" s="179" t="s">
        <v>157</v>
      </c>
      <c r="M48" s="118">
        <v>113</v>
      </c>
      <c r="N48" s="120">
        <v>99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212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415</v>
      </c>
      <c r="N50" s="120">
        <v>392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807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18365</v>
      </c>
      <c r="N52" s="112">
        <f>SUM(N6+N8+N10+N12+N14+N16+N18+N20+N22+N24+N26+N28+N30+N32+N34+N36+N38+N40+N42+N44+N46+N48+N50)</f>
        <v>18158</v>
      </c>
      <c r="O52" s="61"/>
      <c r="P52" s="113">
        <f>SUM(P6+P8+P10+P12+P14+P16+P18+P20+P22+P24+P26+P28+P30+P32+P34+P36+P38+P40+P42+P44+P46+P48+P50)</f>
        <v>12431</v>
      </c>
      <c r="Q52" s="59"/>
    </row>
    <row r="53" spans="12:17" ht="15" customHeight="1" thickBot="1">
      <c r="L53" s="181"/>
      <c r="M53" s="177">
        <f>SUM(M52:N52)</f>
        <v>36523</v>
      </c>
      <c r="N53" s="178"/>
      <c r="O53" s="65" t="s">
        <v>167</v>
      </c>
      <c r="P53" s="114">
        <f>SUM(P7+P9+P11+P13+P15+P17+P19+P21+P23+P25+P27+P29+P31+P33+P35+P37+P39+P41+P43+P45+P47+P49+P51)</f>
        <v>12137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G18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平成１９年９月１日の人口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36610</v>
      </c>
      <c r="E3" s="167"/>
      <c r="F3" s="168"/>
      <c r="G3" s="47" t="s">
        <v>4</v>
      </c>
      <c r="H3" s="69">
        <f>D3-'８月'!D3</f>
        <v>87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18416</v>
      </c>
      <c r="E4" s="170"/>
      <c r="F4" s="171"/>
      <c r="G4" s="49" t="s">
        <v>4</v>
      </c>
      <c r="H4" s="70">
        <f>D4-'８月'!D4</f>
        <v>51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18194</v>
      </c>
      <c r="E5" s="170"/>
      <c r="F5" s="171"/>
      <c r="G5" s="51" t="s">
        <v>4</v>
      </c>
      <c r="H5" s="72">
        <f>D5-'８月'!D5</f>
        <v>36</v>
      </c>
      <c r="I5" s="52" t="s">
        <v>5</v>
      </c>
      <c r="J5" s="35" t="str">
        <f>IF(H5=0,"",IF(H5&gt;0,"↑","↓"))</f>
        <v>↑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12473</v>
      </c>
      <c r="E6" s="173"/>
      <c r="F6" s="174"/>
      <c r="G6" s="55" t="s">
        <v>4</v>
      </c>
      <c r="H6" s="73">
        <f>D6-'８月'!D6</f>
        <v>42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140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259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140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140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167</v>
      </c>
      <c r="N8" s="120">
        <v>186</v>
      </c>
      <c r="O8" s="61"/>
      <c r="P8" s="123">
        <v>101</v>
      </c>
      <c r="Q8" s="59"/>
      <c r="S8" s="194"/>
      <c r="T8" s="175">
        <f>SUM(T7:U7)</f>
        <v>259</v>
      </c>
      <c r="U8" s="176"/>
      <c r="V8" s="122"/>
      <c r="W8" s="175">
        <f>SUM(W7:X7)</f>
        <v>0</v>
      </c>
      <c r="X8" s="176"/>
      <c r="Y8" s="122"/>
      <c r="Z8" s="175">
        <f>SUM(Z7:AA7)</f>
        <v>259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35651</v>
      </c>
      <c r="E9" s="167"/>
      <c r="F9" s="168"/>
      <c r="G9" s="47" t="s">
        <v>4</v>
      </c>
      <c r="H9" s="69">
        <f>D9-'８月'!D9</f>
        <v>47</v>
      </c>
      <c r="I9" s="48" t="s">
        <v>5</v>
      </c>
      <c r="J9" s="35" t="str">
        <f>IF(H9=0,"",IF(H9&gt;0,"↑","↓"))</f>
        <v>↑</v>
      </c>
      <c r="L9" s="180"/>
      <c r="M9" s="175">
        <f>SUM(M8:N8)</f>
        <v>353</v>
      </c>
      <c r="N9" s="176"/>
      <c r="O9" s="32" t="s">
        <v>159</v>
      </c>
      <c r="P9" s="122">
        <v>101</v>
      </c>
      <c r="Q9" s="52" t="s">
        <v>161</v>
      </c>
      <c r="S9" s="193" t="s">
        <v>137</v>
      </c>
      <c r="T9" s="118">
        <v>167</v>
      </c>
      <c r="U9" s="120">
        <v>186</v>
      </c>
      <c r="V9" s="123">
        <v>101</v>
      </c>
      <c r="W9" s="118">
        <v>0</v>
      </c>
      <c r="X9" s="120">
        <v>0</v>
      </c>
      <c r="Y9" s="123">
        <v>0</v>
      </c>
      <c r="Z9" s="118">
        <f>T9+W9</f>
        <v>167</v>
      </c>
      <c r="AA9" s="120">
        <f>U9+X9</f>
        <v>186</v>
      </c>
      <c r="AB9" s="156">
        <f>V9+Y9</f>
        <v>101</v>
      </c>
    </row>
    <row r="10" spans="2:28" ht="15" customHeight="1">
      <c r="B10" s="125" t="s">
        <v>1</v>
      </c>
      <c r="C10" s="126"/>
      <c r="D10" s="186">
        <f>'８月'!D10+'９月'!D38</f>
        <v>17937</v>
      </c>
      <c r="E10" s="170"/>
      <c r="F10" s="171"/>
      <c r="G10" s="49" t="s">
        <v>4</v>
      </c>
      <c r="H10" s="70">
        <f>D10-'８月'!D10</f>
        <v>33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1337</v>
      </c>
      <c r="N10" s="120">
        <v>1328</v>
      </c>
      <c r="O10" s="61"/>
      <c r="P10" s="123">
        <v>952</v>
      </c>
      <c r="Q10" s="59"/>
      <c r="S10" s="194"/>
      <c r="T10" s="175">
        <f>SUM(T9:U9)</f>
        <v>353</v>
      </c>
      <c r="U10" s="176"/>
      <c r="V10" s="122"/>
      <c r="W10" s="175">
        <f>SUM(W9:X9)</f>
        <v>0</v>
      </c>
      <c r="X10" s="176"/>
      <c r="Y10" s="122"/>
      <c r="Z10" s="175">
        <f>SUM(Z9:AA9)</f>
        <v>353</v>
      </c>
      <c r="AA10" s="176"/>
      <c r="AB10" s="155"/>
    </row>
    <row r="11" spans="2:28" ht="15" customHeight="1">
      <c r="B11" s="125" t="s">
        <v>2</v>
      </c>
      <c r="C11" s="126"/>
      <c r="D11" s="186">
        <f>'８月'!D11+'９月'!E38</f>
        <v>17714</v>
      </c>
      <c r="E11" s="170"/>
      <c r="F11" s="171"/>
      <c r="G11" s="49" t="s">
        <v>4</v>
      </c>
      <c r="H11" s="72">
        <f>D11-'８月'!D11</f>
        <v>14</v>
      </c>
      <c r="I11" s="50" t="s">
        <v>5</v>
      </c>
      <c r="J11" s="35" t="str">
        <f>IF(H11=0,"",IF(H11&gt;0,"↑","↓"))</f>
        <v>↑</v>
      </c>
      <c r="L11" s="180"/>
      <c r="M11" s="175">
        <f>SUM(M10:N10)</f>
        <v>2665</v>
      </c>
      <c r="N11" s="176"/>
      <c r="O11" s="32" t="s">
        <v>159</v>
      </c>
      <c r="P11" s="122">
        <v>782</v>
      </c>
      <c r="Q11" s="52" t="s">
        <v>161</v>
      </c>
      <c r="S11" s="193" t="s">
        <v>138</v>
      </c>
      <c r="T11" s="118">
        <v>1337</v>
      </c>
      <c r="U11" s="120">
        <v>1325</v>
      </c>
      <c r="V11" s="123">
        <v>949</v>
      </c>
      <c r="W11" s="118">
        <v>0</v>
      </c>
      <c r="X11" s="120">
        <v>3</v>
      </c>
      <c r="Y11" s="123">
        <v>3</v>
      </c>
      <c r="Z11" s="118">
        <f>T11+W11</f>
        <v>1337</v>
      </c>
      <c r="AA11" s="120">
        <f>U11+X11</f>
        <v>1328</v>
      </c>
      <c r="AB11" s="156">
        <f>V11+Y11</f>
        <v>952</v>
      </c>
    </row>
    <row r="12" spans="2:28" ht="15" customHeight="1" thickBot="1">
      <c r="B12" s="127" t="s">
        <v>3</v>
      </c>
      <c r="C12" s="128"/>
      <c r="D12" s="172">
        <f>'８月'!D12+'９月'!C38</f>
        <v>11794</v>
      </c>
      <c r="E12" s="173"/>
      <c r="F12" s="174"/>
      <c r="G12" s="55" t="s">
        <v>4</v>
      </c>
      <c r="H12" s="73">
        <f>D12-'８月'!D12</f>
        <v>24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2268</v>
      </c>
      <c r="N12" s="120">
        <v>2229</v>
      </c>
      <c r="O12" s="61"/>
      <c r="P12" s="123">
        <v>1506</v>
      </c>
      <c r="Q12" s="59"/>
      <c r="S12" s="194"/>
      <c r="T12" s="175">
        <f>SUM(T11:U11)</f>
        <v>2662</v>
      </c>
      <c r="U12" s="176"/>
      <c r="V12" s="122"/>
      <c r="W12" s="175">
        <f>SUM(W11:X11)</f>
        <v>3</v>
      </c>
      <c r="X12" s="176"/>
      <c r="Y12" s="122"/>
      <c r="Z12" s="175">
        <f>SUM(Z11:AA11)</f>
        <v>2665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4497</v>
      </c>
      <c r="N13" s="176"/>
      <c r="O13" s="32" t="s">
        <v>159</v>
      </c>
      <c r="P13" s="122">
        <v>1506</v>
      </c>
      <c r="Q13" s="52" t="s">
        <v>161</v>
      </c>
      <c r="S13" s="193" t="s">
        <v>139</v>
      </c>
      <c r="T13" s="118">
        <v>2240</v>
      </c>
      <c r="U13" s="120">
        <v>2147</v>
      </c>
      <c r="V13" s="123">
        <v>1405</v>
      </c>
      <c r="W13" s="118">
        <v>30</v>
      </c>
      <c r="X13" s="120">
        <v>45</v>
      </c>
      <c r="Y13" s="123">
        <v>55</v>
      </c>
      <c r="Z13" s="118">
        <f>T13+W13</f>
        <v>2270</v>
      </c>
      <c r="AA13" s="120">
        <f>U13+X13</f>
        <v>2192</v>
      </c>
      <c r="AB13" s="156">
        <f>V13+Y13</f>
        <v>1460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537</v>
      </c>
      <c r="N14" s="120">
        <v>509</v>
      </c>
      <c r="O14" s="61"/>
      <c r="P14" s="123">
        <v>339</v>
      </c>
      <c r="Q14" s="59"/>
      <c r="S14" s="194"/>
      <c r="T14" s="175">
        <f>SUM(T13:U13)</f>
        <v>4387</v>
      </c>
      <c r="U14" s="176"/>
      <c r="V14" s="122"/>
      <c r="W14" s="175">
        <f>SUM(W13:X13)</f>
        <v>75</v>
      </c>
      <c r="X14" s="176"/>
      <c r="Y14" s="122"/>
      <c r="Z14" s="175">
        <f>SUM(Z13:AA13)</f>
        <v>4462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959</v>
      </c>
      <c r="E15" s="167"/>
      <c r="F15" s="168"/>
      <c r="G15" s="47" t="s">
        <v>4</v>
      </c>
      <c r="H15" s="69">
        <f>D15-'８月'!D15</f>
        <v>40</v>
      </c>
      <c r="I15" s="48" t="s">
        <v>5</v>
      </c>
      <c r="J15" s="35" t="str">
        <f>IF(H15=0,"",IF(H15&gt;0,"↑","↓"))</f>
        <v>↑</v>
      </c>
      <c r="L15" s="180"/>
      <c r="M15" s="175">
        <f>SUM(M14:N14)</f>
        <v>1046</v>
      </c>
      <c r="N15" s="176"/>
      <c r="O15" s="32" t="s">
        <v>159</v>
      </c>
      <c r="P15" s="122">
        <v>339</v>
      </c>
      <c r="Q15" s="52" t="s">
        <v>161</v>
      </c>
      <c r="S15" s="193" t="s">
        <v>140</v>
      </c>
      <c r="T15" s="118">
        <v>524</v>
      </c>
      <c r="U15" s="120">
        <v>502</v>
      </c>
      <c r="V15" s="123">
        <v>330</v>
      </c>
      <c r="W15" s="118">
        <v>3</v>
      </c>
      <c r="X15" s="120">
        <v>1</v>
      </c>
      <c r="Y15" s="123">
        <v>4</v>
      </c>
      <c r="Z15" s="118">
        <f>T15+W15</f>
        <v>527</v>
      </c>
      <c r="AA15" s="120">
        <f>U15+X15</f>
        <v>503</v>
      </c>
      <c r="AB15" s="156">
        <f>V15+Y15</f>
        <v>334</v>
      </c>
    </row>
    <row r="16" spans="2:28" ht="15" customHeight="1">
      <c r="B16" s="125" t="s">
        <v>1</v>
      </c>
      <c r="C16" s="126"/>
      <c r="D16" s="186">
        <f>'８月'!D16+'９月'!D47</f>
        <v>479</v>
      </c>
      <c r="E16" s="170"/>
      <c r="F16" s="171"/>
      <c r="G16" s="49" t="s">
        <v>4</v>
      </c>
      <c r="H16" s="70">
        <f>D16-'８月'!D16</f>
        <v>18</v>
      </c>
      <c r="I16" s="50" t="s">
        <v>5</v>
      </c>
      <c r="J16" s="35" t="str">
        <f>IF(H16=0,"",IF(H16&gt;0,"↑","↓"))</f>
        <v>↑</v>
      </c>
      <c r="L16" s="179" t="s">
        <v>141</v>
      </c>
      <c r="M16" s="118">
        <v>1482</v>
      </c>
      <c r="N16" s="120">
        <v>1508</v>
      </c>
      <c r="O16" s="61"/>
      <c r="P16" s="123">
        <v>1050</v>
      </c>
      <c r="Q16" s="59"/>
      <c r="S16" s="194"/>
      <c r="T16" s="175">
        <f>SUM(T15:U15)</f>
        <v>1026</v>
      </c>
      <c r="U16" s="176"/>
      <c r="V16" s="122"/>
      <c r="W16" s="175">
        <f>SUM(W15:X15)</f>
        <v>4</v>
      </c>
      <c r="X16" s="176"/>
      <c r="Y16" s="122"/>
      <c r="Z16" s="175">
        <f>SUM(Z15:AA15)</f>
        <v>1030</v>
      </c>
      <c r="AA16" s="176"/>
      <c r="AB16" s="155"/>
    </row>
    <row r="17" spans="2:28" ht="15" customHeight="1">
      <c r="B17" s="125" t="s">
        <v>2</v>
      </c>
      <c r="C17" s="126"/>
      <c r="D17" s="186">
        <f>'８月'!D17+'９月'!E47</f>
        <v>480</v>
      </c>
      <c r="E17" s="170"/>
      <c r="F17" s="171"/>
      <c r="G17" s="49" t="s">
        <v>4</v>
      </c>
      <c r="H17" s="72">
        <f>D17-'８月'!D17</f>
        <v>22</v>
      </c>
      <c r="I17" s="50" t="s">
        <v>5</v>
      </c>
      <c r="J17" s="35" t="str">
        <f>IF(H17=0,"",IF(H17&gt;0,"↑","↓"))</f>
        <v>↑</v>
      </c>
      <c r="L17" s="180"/>
      <c r="M17" s="175">
        <f>SUM(M16:N16)</f>
        <v>2990</v>
      </c>
      <c r="N17" s="176"/>
      <c r="O17" s="32" t="s">
        <v>159</v>
      </c>
      <c r="P17" s="122">
        <v>984</v>
      </c>
      <c r="Q17" s="52" t="s">
        <v>161</v>
      </c>
      <c r="S17" s="193" t="s">
        <v>193</v>
      </c>
      <c r="T17" s="118">
        <v>4518</v>
      </c>
      <c r="U17" s="120">
        <v>4478</v>
      </c>
      <c r="V17" s="123">
        <v>3029</v>
      </c>
      <c r="W17" s="118">
        <v>154</v>
      </c>
      <c r="X17" s="120">
        <v>158</v>
      </c>
      <c r="Y17" s="123">
        <v>232</v>
      </c>
      <c r="Z17" s="118">
        <f>T17+W17</f>
        <v>4672</v>
      </c>
      <c r="AA17" s="120">
        <f>U17+X17</f>
        <v>4636</v>
      </c>
      <c r="AB17" s="156">
        <f>V17+Y17</f>
        <v>3261</v>
      </c>
    </row>
    <row r="18" spans="2:28" ht="15" customHeight="1" thickBot="1">
      <c r="B18" s="127" t="s">
        <v>3</v>
      </c>
      <c r="C18" s="128"/>
      <c r="D18" s="172">
        <f>'８月'!D18+'９月'!C47</f>
        <v>679</v>
      </c>
      <c r="E18" s="173"/>
      <c r="F18" s="174"/>
      <c r="G18" s="55" t="s">
        <v>4</v>
      </c>
      <c r="H18" s="73">
        <f>D18-'８月'!D18</f>
        <v>18</v>
      </c>
      <c r="I18" s="56" t="s">
        <v>5</v>
      </c>
      <c r="J18" s="35" t="str">
        <f>IF(H18=0,"",IF(H18&gt;0,"↑","↓"))</f>
        <v>↑</v>
      </c>
      <c r="L18" s="179" t="s">
        <v>142</v>
      </c>
      <c r="M18" s="118">
        <v>2603</v>
      </c>
      <c r="N18" s="120">
        <v>2523</v>
      </c>
      <c r="O18" s="61"/>
      <c r="P18" s="123">
        <v>1829</v>
      </c>
      <c r="Q18" s="59"/>
      <c r="S18" s="194"/>
      <c r="T18" s="175">
        <f>SUM(T17:U17)</f>
        <v>8996</v>
      </c>
      <c r="U18" s="176"/>
      <c r="V18" s="122"/>
      <c r="W18" s="175">
        <f>SUM(W17:X17)</f>
        <v>312</v>
      </c>
      <c r="X18" s="176"/>
      <c r="Y18" s="122"/>
      <c r="Z18" s="175">
        <f>SUM(Z17:AA17)</f>
        <v>9308</v>
      </c>
      <c r="AA18" s="176"/>
      <c r="AB18" s="155"/>
    </row>
    <row r="19" spans="12:28" ht="15" customHeight="1">
      <c r="L19" s="180"/>
      <c r="M19" s="175">
        <f>SUM(M18:N18)</f>
        <v>5126</v>
      </c>
      <c r="N19" s="176"/>
      <c r="O19" s="32" t="s">
        <v>159</v>
      </c>
      <c r="P19" s="122">
        <v>1829</v>
      </c>
      <c r="Q19" s="52" t="s">
        <v>161</v>
      </c>
      <c r="S19" s="193" t="s">
        <v>194</v>
      </c>
      <c r="T19" s="118">
        <v>70</v>
      </c>
      <c r="U19" s="120">
        <v>70</v>
      </c>
      <c r="V19" s="123">
        <v>45</v>
      </c>
      <c r="W19" s="118">
        <v>0</v>
      </c>
      <c r="X19" s="120">
        <v>0</v>
      </c>
      <c r="Y19" s="123">
        <v>0</v>
      </c>
      <c r="Z19" s="118">
        <f>T19+W19</f>
        <v>70</v>
      </c>
      <c r="AA19" s="120">
        <f>U19+X19</f>
        <v>70</v>
      </c>
      <c r="AB19" s="156">
        <f>V19+Y19</f>
        <v>45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79</v>
      </c>
      <c r="N20" s="120">
        <v>87</v>
      </c>
      <c r="O20" s="61"/>
      <c r="P20" s="123">
        <v>46</v>
      </c>
      <c r="Q20" s="59"/>
      <c r="S20" s="194"/>
      <c r="T20" s="175">
        <f>SUM(T19:U19)</f>
        <v>140</v>
      </c>
      <c r="U20" s="176"/>
      <c r="V20" s="122"/>
      <c r="W20" s="175">
        <f>SUM(W19:X19)</f>
        <v>0</v>
      </c>
      <c r="X20" s="176"/>
      <c r="Y20" s="122"/>
      <c r="Z20" s="175">
        <f>SUM(Z19:AA19)</f>
        <v>140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166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1340</v>
      </c>
      <c r="U21" s="120">
        <v>1276</v>
      </c>
      <c r="V21" s="123">
        <v>887</v>
      </c>
      <c r="W21" s="118">
        <v>65</v>
      </c>
      <c r="X21" s="120">
        <v>34</v>
      </c>
      <c r="Y21" s="123">
        <v>68</v>
      </c>
      <c r="Z21" s="118">
        <f>T21+W21</f>
        <v>1405</v>
      </c>
      <c r="AA21" s="120">
        <f>U21+X21</f>
        <v>1310</v>
      </c>
      <c r="AB21" s="156">
        <f>V21+Y21</f>
        <v>955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1397</v>
      </c>
      <c r="N22" s="120">
        <v>1306</v>
      </c>
      <c r="O22" s="61"/>
      <c r="P22" s="123">
        <v>952</v>
      </c>
      <c r="Q22" s="59"/>
      <c r="S22" s="194"/>
      <c r="T22" s="175">
        <f>SUM(T21:U21)</f>
        <v>2616</v>
      </c>
      <c r="U22" s="176"/>
      <c r="V22" s="122"/>
      <c r="W22" s="175">
        <f>SUM(W21:X21)</f>
        <v>99</v>
      </c>
      <c r="X22" s="176"/>
      <c r="Y22" s="122"/>
      <c r="Z22" s="175">
        <f>SUM(Z21:AA21)</f>
        <v>2715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10</v>
      </c>
      <c r="F23" s="106">
        <f>SUM(D23:E23)</f>
        <v>32</v>
      </c>
      <c r="G23" s="49" t="s">
        <v>4</v>
      </c>
      <c r="H23" s="71">
        <f>F23-'８月'!F23</f>
        <v>-7</v>
      </c>
      <c r="I23" s="50" t="s">
        <v>5</v>
      </c>
      <c r="J23" s="35" t="str">
        <f aca="true" t="shared" si="1" ref="J23:J29">IF(H23=0,"",IF(H23&gt;0,"↑","↓"))</f>
        <v>↓</v>
      </c>
      <c r="L23" s="180"/>
      <c r="M23" s="175">
        <f>SUM(M22:N22)</f>
        <v>2703</v>
      </c>
      <c r="N23" s="176"/>
      <c r="O23" s="32" t="s">
        <v>159</v>
      </c>
      <c r="P23" s="122">
        <v>952</v>
      </c>
      <c r="Q23" s="52" t="s">
        <v>161</v>
      </c>
      <c r="S23" s="193" t="s">
        <v>145</v>
      </c>
      <c r="T23" s="118">
        <v>463</v>
      </c>
      <c r="U23" s="120">
        <v>450</v>
      </c>
      <c r="V23" s="123">
        <v>263</v>
      </c>
      <c r="W23" s="118">
        <v>3</v>
      </c>
      <c r="X23" s="120">
        <v>4</v>
      </c>
      <c r="Y23" s="123">
        <v>5</v>
      </c>
      <c r="Z23" s="118">
        <f>T23+W23</f>
        <v>466</v>
      </c>
      <c r="AA23" s="120">
        <f>U23+X23</f>
        <v>454</v>
      </c>
      <c r="AB23" s="156">
        <f>V23+Y23</f>
        <v>268</v>
      </c>
    </row>
    <row r="24" spans="2:28" ht="15" customHeight="1">
      <c r="B24" s="13" t="s">
        <v>10</v>
      </c>
      <c r="C24" s="105">
        <f t="shared" si="0"/>
        <v>2</v>
      </c>
      <c r="D24" s="105">
        <f t="shared" si="0"/>
        <v>4</v>
      </c>
      <c r="E24" s="105">
        <f t="shared" si="0"/>
        <v>9</v>
      </c>
      <c r="F24" s="106">
        <f aca="true" t="shared" si="2" ref="F24:F29">SUM(D24:E24)</f>
        <v>13</v>
      </c>
      <c r="G24" s="49" t="s">
        <v>4</v>
      </c>
      <c r="H24" s="71">
        <f>F24-'８月'!F24</f>
        <v>-5</v>
      </c>
      <c r="I24" s="50" t="s">
        <v>5</v>
      </c>
      <c r="J24" s="35" t="str">
        <f t="shared" si="1"/>
        <v>↓</v>
      </c>
      <c r="L24" s="179" t="s">
        <v>145</v>
      </c>
      <c r="M24" s="118">
        <v>462</v>
      </c>
      <c r="N24" s="120">
        <v>452</v>
      </c>
      <c r="O24" s="61"/>
      <c r="P24" s="123">
        <v>264</v>
      </c>
      <c r="Q24" s="59"/>
      <c r="S24" s="194"/>
      <c r="T24" s="175">
        <f>SUM(T23:U23)</f>
        <v>913</v>
      </c>
      <c r="U24" s="176"/>
      <c r="V24" s="122"/>
      <c r="W24" s="175">
        <f>SUM(W23:X23)</f>
        <v>7</v>
      </c>
      <c r="X24" s="176"/>
      <c r="Y24" s="122"/>
      <c r="Z24" s="175">
        <f>SUM(Z23:AA23)</f>
        <v>920</v>
      </c>
      <c r="AA24" s="176"/>
      <c r="AB24" s="155"/>
    </row>
    <row r="25" spans="2:28" ht="15" customHeight="1">
      <c r="B25" s="13" t="s">
        <v>11</v>
      </c>
      <c r="C25" s="105">
        <f t="shared" si="0"/>
        <v>103</v>
      </c>
      <c r="D25" s="105">
        <f t="shared" si="0"/>
        <v>99</v>
      </c>
      <c r="E25" s="105">
        <f t="shared" si="0"/>
        <v>92</v>
      </c>
      <c r="F25" s="106">
        <f t="shared" si="2"/>
        <v>191</v>
      </c>
      <c r="G25" s="49" t="s">
        <v>4</v>
      </c>
      <c r="H25" s="71">
        <f>F25-'８月'!F25</f>
        <v>15</v>
      </c>
      <c r="I25" s="50" t="s">
        <v>5</v>
      </c>
      <c r="J25" s="35" t="str">
        <f t="shared" si="1"/>
        <v>↑</v>
      </c>
      <c r="L25" s="180"/>
      <c r="M25" s="175">
        <f>SUM(M24:N24)</f>
        <v>914</v>
      </c>
      <c r="N25" s="176"/>
      <c r="O25" s="32" t="s">
        <v>159</v>
      </c>
      <c r="P25" s="122">
        <v>262</v>
      </c>
      <c r="Q25" s="52" t="s">
        <v>161</v>
      </c>
      <c r="S25" s="193" t="s">
        <v>146</v>
      </c>
      <c r="T25" s="118">
        <v>2012</v>
      </c>
      <c r="U25" s="120">
        <v>1920</v>
      </c>
      <c r="V25" s="123">
        <v>1498</v>
      </c>
      <c r="W25" s="118">
        <v>115</v>
      </c>
      <c r="X25" s="120">
        <v>101</v>
      </c>
      <c r="Y25" s="123">
        <v>151</v>
      </c>
      <c r="Z25" s="118">
        <f>T25+W25</f>
        <v>2127</v>
      </c>
      <c r="AA25" s="120">
        <f>U25+X25</f>
        <v>2021</v>
      </c>
      <c r="AB25" s="156">
        <f>V25+Y25</f>
        <v>1649</v>
      </c>
    </row>
    <row r="26" spans="2:28" ht="15" customHeight="1">
      <c r="B26" s="13" t="s">
        <v>12</v>
      </c>
      <c r="C26" s="105">
        <f t="shared" si="0"/>
        <v>67</v>
      </c>
      <c r="D26" s="105">
        <f t="shared" si="0"/>
        <v>65</v>
      </c>
      <c r="E26" s="105">
        <f t="shared" si="0"/>
        <v>57</v>
      </c>
      <c r="F26" s="106">
        <f t="shared" si="2"/>
        <v>122</v>
      </c>
      <c r="G26" s="49" t="s">
        <v>4</v>
      </c>
      <c r="H26" s="71">
        <f>F26-'８月'!F26</f>
        <v>-42</v>
      </c>
      <c r="I26" s="50" t="s">
        <v>5</v>
      </c>
      <c r="J26" s="35" t="str">
        <f t="shared" si="1"/>
        <v>↓</v>
      </c>
      <c r="L26" s="179" t="s">
        <v>146</v>
      </c>
      <c r="M26" s="118">
        <v>1930</v>
      </c>
      <c r="N26" s="120">
        <v>1804</v>
      </c>
      <c r="O26" s="61"/>
      <c r="P26" s="123">
        <v>1515</v>
      </c>
      <c r="Q26" s="59"/>
      <c r="S26" s="194"/>
      <c r="T26" s="175">
        <f>SUM(T25:U25)</f>
        <v>3932</v>
      </c>
      <c r="U26" s="176"/>
      <c r="V26" s="122"/>
      <c r="W26" s="175">
        <f>SUM(W25:X25)</f>
        <v>216</v>
      </c>
      <c r="X26" s="176"/>
      <c r="Y26" s="122"/>
      <c r="Z26" s="175">
        <f>SUM(Z25:AA25)</f>
        <v>4148</v>
      </c>
      <c r="AA26" s="176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F27-'８月'!F27</f>
        <v>-7</v>
      </c>
      <c r="I27" s="50" t="s">
        <v>5</v>
      </c>
      <c r="J27" s="35" t="str">
        <f t="shared" si="1"/>
        <v>↓</v>
      </c>
      <c r="L27" s="180"/>
      <c r="M27" s="175">
        <f>SUM(M26:N26)</f>
        <v>3734</v>
      </c>
      <c r="N27" s="176"/>
      <c r="O27" s="32" t="s">
        <v>159</v>
      </c>
      <c r="P27" s="122">
        <v>1459</v>
      </c>
      <c r="Q27" s="52" t="s">
        <v>161</v>
      </c>
      <c r="S27" s="193" t="s">
        <v>195</v>
      </c>
      <c r="T27" s="118">
        <v>2516</v>
      </c>
      <c r="U27" s="120">
        <v>2596</v>
      </c>
      <c r="V27" s="123">
        <v>1637</v>
      </c>
      <c r="W27" s="118">
        <v>43</v>
      </c>
      <c r="X27" s="120">
        <v>59</v>
      </c>
      <c r="Y27" s="123">
        <v>85</v>
      </c>
      <c r="Z27" s="118">
        <f>T27+W27</f>
        <v>2559</v>
      </c>
      <c r="AA27" s="120">
        <f>U27+X27</f>
        <v>2655</v>
      </c>
      <c r="AB27" s="156">
        <f>V27+Y27</f>
        <v>1722</v>
      </c>
    </row>
    <row r="28" spans="2:28" ht="15" customHeight="1" thickBot="1">
      <c r="B28" s="14" t="s">
        <v>14</v>
      </c>
      <c r="C28" s="107">
        <f t="shared" si="0"/>
        <v>7</v>
      </c>
      <c r="D28" s="107">
        <f t="shared" si="0"/>
        <v>1</v>
      </c>
      <c r="E28" s="107">
        <f t="shared" si="0"/>
        <v>0</v>
      </c>
      <c r="F28" s="108">
        <f t="shared" si="2"/>
        <v>1</v>
      </c>
      <c r="G28" s="60" t="s">
        <v>4</v>
      </c>
      <c r="H28" s="74">
        <f>F28-'８月'!F28</f>
        <v>-9</v>
      </c>
      <c r="I28" s="53" t="s">
        <v>5</v>
      </c>
      <c r="J28" s="35" t="str">
        <f t="shared" si="1"/>
        <v>↓</v>
      </c>
      <c r="L28" s="179" t="s">
        <v>147</v>
      </c>
      <c r="M28" s="118">
        <v>370</v>
      </c>
      <c r="N28" s="120">
        <v>381</v>
      </c>
      <c r="O28" s="61"/>
      <c r="P28" s="123">
        <v>255</v>
      </c>
      <c r="Q28" s="59"/>
      <c r="S28" s="194"/>
      <c r="T28" s="175">
        <f>SUM(T27:U27)</f>
        <v>5112</v>
      </c>
      <c r="U28" s="176"/>
      <c r="V28" s="122"/>
      <c r="W28" s="175">
        <f>SUM(W27:X27)</f>
        <v>102</v>
      </c>
      <c r="X28" s="176"/>
      <c r="Y28" s="122"/>
      <c r="Z28" s="175">
        <f>SUM(Z27:AA27)</f>
        <v>5214</v>
      </c>
      <c r="AA28" s="176"/>
      <c r="AB28" s="155"/>
    </row>
    <row r="29" spans="2:28" ht="15" customHeight="1" thickBot="1">
      <c r="B29" s="15" t="s">
        <v>15</v>
      </c>
      <c r="C29" s="109">
        <f t="shared" si="0"/>
        <v>42</v>
      </c>
      <c r="D29" s="109">
        <f t="shared" si="0"/>
        <v>51</v>
      </c>
      <c r="E29" s="109">
        <f t="shared" si="0"/>
        <v>36</v>
      </c>
      <c r="F29" s="110">
        <f t="shared" si="2"/>
        <v>87</v>
      </c>
      <c r="G29" s="62" t="s">
        <v>4</v>
      </c>
      <c r="H29" s="75">
        <f>F29-'８月'!F29</f>
        <v>57</v>
      </c>
      <c r="I29" s="63" t="s">
        <v>5</v>
      </c>
      <c r="J29" s="35" t="str">
        <f t="shared" si="1"/>
        <v>↑</v>
      </c>
      <c r="L29" s="180"/>
      <c r="M29" s="175">
        <f>SUM(M28:N28)</f>
        <v>751</v>
      </c>
      <c r="N29" s="176"/>
      <c r="O29" s="32" t="s">
        <v>159</v>
      </c>
      <c r="P29" s="122">
        <v>255</v>
      </c>
      <c r="Q29" s="52" t="s">
        <v>161</v>
      </c>
      <c r="S29" s="193" t="s">
        <v>151</v>
      </c>
      <c r="T29" s="118">
        <v>998</v>
      </c>
      <c r="U29" s="120">
        <v>988</v>
      </c>
      <c r="V29" s="123">
        <v>627</v>
      </c>
      <c r="W29" s="118">
        <v>0</v>
      </c>
      <c r="X29" s="120">
        <v>3</v>
      </c>
      <c r="Y29" s="123">
        <v>3</v>
      </c>
      <c r="Z29" s="118">
        <f>T29+W29</f>
        <v>998</v>
      </c>
      <c r="AA29" s="120">
        <f>U29+X29</f>
        <v>991</v>
      </c>
      <c r="AB29" s="156">
        <f>V29+Y29</f>
        <v>630</v>
      </c>
    </row>
    <row r="30" spans="2:28" ht="15" customHeight="1" thickBot="1">
      <c r="B30" s="10"/>
      <c r="C30" s="46"/>
      <c r="H30" s="66"/>
      <c r="L30" s="179" t="s">
        <v>148</v>
      </c>
      <c r="M30" s="118">
        <v>1057</v>
      </c>
      <c r="N30" s="120">
        <v>1096</v>
      </c>
      <c r="O30" s="61"/>
      <c r="P30" s="123">
        <v>763</v>
      </c>
      <c r="Q30" s="59"/>
      <c r="S30" s="194"/>
      <c r="T30" s="175">
        <f>SUM(T29:U29)</f>
        <v>1986</v>
      </c>
      <c r="U30" s="176"/>
      <c r="V30" s="122"/>
      <c r="W30" s="175">
        <f>SUM(W29:X29)</f>
        <v>3</v>
      </c>
      <c r="X30" s="176"/>
      <c r="Y30" s="122"/>
      <c r="Z30" s="175">
        <f>SUM(Z29:AA29)</f>
        <v>1989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2153</v>
      </c>
      <c r="N31" s="176"/>
      <c r="O31" s="32" t="s">
        <v>159</v>
      </c>
      <c r="P31" s="122">
        <v>762</v>
      </c>
      <c r="Q31" s="52" t="s">
        <v>161</v>
      </c>
      <c r="S31" s="193" t="s">
        <v>152</v>
      </c>
      <c r="T31" s="118">
        <v>164</v>
      </c>
      <c r="U31" s="120">
        <v>145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164</v>
      </c>
      <c r="AA31" s="120">
        <f>U31+X31</f>
        <v>145</v>
      </c>
      <c r="AB31" s="156">
        <f>V31+Y31</f>
        <v>79</v>
      </c>
    </row>
    <row r="32" spans="2:28" ht="15" customHeight="1">
      <c r="B32" s="13" t="s">
        <v>9</v>
      </c>
      <c r="C32" s="116">
        <v>0</v>
      </c>
      <c r="D32" s="116">
        <v>21</v>
      </c>
      <c r="E32" s="116">
        <v>10</v>
      </c>
      <c r="F32" s="106">
        <f>SUM(D32:E32)</f>
        <v>31</v>
      </c>
      <c r="G32" s="49" t="s">
        <v>4</v>
      </c>
      <c r="H32" s="71">
        <f>F32-'８月'!F32</f>
        <v>-8</v>
      </c>
      <c r="I32" s="50" t="s">
        <v>5</v>
      </c>
      <c r="J32" s="35" t="str">
        <f aca="true" t="shared" si="3" ref="J32:J38">IF(H32=0,"",IF(H32&gt;0,"↑","↓"))</f>
        <v>↓</v>
      </c>
      <c r="L32" s="179" t="s">
        <v>149</v>
      </c>
      <c r="M32" s="118">
        <v>1092</v>
      </c>
      <c r="N32" s="120">
        <v>1172</v>
      </c>
      <c r="O32" s="61"/>
      <c r="P32" s="123">
        <v>693</v>
      </c>
      <c r="Q32" s="59"/>
      <c r="S32" s="194"/>
      <c r="T32" s="175">
        <f>SUM(T31:U31)</f>
        <v>309</v>
      </c>
      <c r="U32" s="176"/>
      <c r="V32" s="122"/>
      <c r="W32" s="175">
        <f>SUM(W31:X31)</f>
        <v>0</v>
      </c>
      <c r="X32" s="176"/>
      <c r="Y32" s="122"/>
      <c r="Z32" s="175">
        <f>SUM(Z31:AA31)</f>
        <v>309</v>
      </c>
      <c r="AA32" s="176"/>
      <c r="AB32" s="155"/>
    </row>
    <row r="33" spans="2:28" ht="15" customHeight="1">
      <c r="B33" s="13" t="s">
        <v>10</v>
      </c>
      <c r="C33" s="116">
        <v>2</v>
      </c>
      <c r="D33" s="116">
        <v>4</v>
      </c>
      <c r="E33" s="116">
        <v>9</v>
      </c>
      <c r="F33" s="106">
        <f aca="true" t="shared" si="4" ref="F33:F38">SUM(D33:E33)</f>
        <v>13</v>
      </c>
      <c r="G33" s="49" t="s">
        <v>4</v>
      </c>
      <c r="H33" s="71">
        <f>F33-'８月'!F33</f>
        <v>-5</v>
      </c>
      <c r="I33" s="50" t="s">
        <v>5</v>
      </c>
      <c r="J33" s="35" t="str">
        <f t="shared" si="3"/>
        <v>↓</v>
      </c>
      <c r="L33" s="180"/>
      <c r="M33" s="175">
        <f>SUM(M32:N32)</f>
        <v>2264</v>
      </c>
      <c r="N33" s="176"/>
      <c r="O33" s="32" t="s">
        <v>159</v>
      </c>
      <c r="P33" s="122">
        <v>693</v>
      </c>
      <c r="Q33" s="52" t="s">
        <v>161</v>
      </c>
      <c r="S33" s="193" t="s">
        <v>153</v>
      </c>
      <c r="T33" s="118">
        <v>185</v>
      </c>
      <c r="U33" s="120">
        <v>224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185</v>
      </c>
      <c r="AA33" s="120">
        <f>U33+X33</f>
        <v>224</v>
      </c>
      <c r="AB33" s="156">
        <f>V33+Y33</f>
        <v>92</v>
      </c>
    </row>
    <row r="34" spans="2:28" ht="15" customHeight="1">
      <c r="B34" s="13" t="s">
        <v>11</v>
      </c>
      <c r="C34" s="116">
        <v>65</v>
      </c>
      <c r="D34" s="116">
        <v>66</v>
      </c>
      <c r="E34" s="116">
        <v>59</v>
      </c>
      <c r="F34" s="106">
        <f t="shared" si="4"/>
        <v>125</v>
      </c>
      <c r="G34" s="49" t="s">
        <v>4</v>
      </c>
      <c r="H34" s="71">
        <f>F34-'８月'!F34</f>
        <v>-1</v>
      </c>
      <c r="I34" s="50" t="s">
        <v>5</v>
      </c>
      <c r="J34" s="35" t="str">
        <f t="shared" si="3"/>
        <v>↓</v>
      </c>
      <c r="L34" s="179" t="s">
        <v>150</v>
      </c>
      <c r="M34" s="118">
        <v>410</v>
      </c>
      <c r="N34" s="120">
        <v>387</v>
      </c>
      <c r="O34" s="61"/>
      <c r="P34" s="123">
        <v>266</v>
      </c>
      <c r="Q34" s="59"/>
      <c r="S34" s="194"/>
      <c r="T34" s="175">
        <f>SUM(T33:U33)</f>
        <v>409</v>
      </c>
      <c r="U34" s="176"/>
      <c r="V34" s="122"/>
      <c r="W34" s="175">
        <f>SUM(W33:X33)</f>
        <v>0</v>
      </c>
      <c r="X34" s="176"/>
      <c r="Y34" s="122"/>
      <c r="Z34" s="175">
        <f>SUM(Z33:AA33)</f>
        <v>409</v>
      </c>
      <c r="AA34" s="176"/>
      <c r="AB34" s="155"/>
    </row>
    <row r="35" spans="2:28" ht="15" customHeight="1">
      <c r="B35" s="13" t="s">
        <v>12</v>
      </c>
      <c r="C35" s="116">
        <v>49</v>
      </c>
      <c r="D35" s="116">
        <v>50</v>
      </c>
      <c r="E35" s="116">
        <v>46</v>
      </c>
      <c r="F35" s="106">
        <f t="shared" si="4"/>
        <v>96</v>
      </c>
      <c r="G35" s="49" t="s">
        <v>4</v>
      </c>
      <c r="H35" s="71">
        <f>F35-'８月'!F35</f>
        <v>-19</v>
      </c>
      <c r="I35" s="50" t="s">
        <v>5</v>
      </c>
      <c r="J35" s="35" t="str">
        <f t="shared" si="3"/>
        <v>↓</v>
      </c>
      <c r="L35" s="180"/>
      <c r="M35" s="175">
        <f>SUM(M34:N34)</f>
        <v>797</v>
      </c>
      <c r="N35" s="176"/>
      <c r="O35" s="32" t="s">
        <v>159</v>
      </c>
      <c r="P35" s="122">
        <v>266</v>
      </c>
      <c r="Q35" s="52" t="s">
        <v>161</v>
      </c>
      <c r="S35" s="193" t="s">
        <v>154</v>
      </c>
      <c r="T35" s="118">
        <v>655</v>
      </c>
      <c r="U35" s="120">
        <v>641</v>
      </c>
      <c r="V35" s="123">
        <v>422</v>
      </c>
      <c r="W35" s="118">
        <v>58</v>
      </c>
      <c r="X35" s="120">
        <v>67</v>
      </c>
      <c r="Y35" s="123">
        <v>60</v>
      </c>
      <c r="Z35" s="118">
        <f>T35+W35</f>
        <v>713</v>
      </c>
      <c r="AA35" s="120">
        <f>U35+X35</f>
        <v>708</v>
      </c>
      <c r="AB35" s="156">
        <f>V35+Y35</f>
        <v>482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F36-'８月'!F36</f>
        <v>-7</v>
      </c>
      <c r="I36" s="50" t="s">
        <v>5</v>
      </c>
      <c r="J36" s="35" t="str">
        <f t="shared" si="3"/>
        <v>↓</v>
      </c>
      <c r="L36" s="179" t="s">
        <v>151</v>
      </c>
      <c r="M36" s="118">
        <v>998</v>
      </c>
      <c r="N36" s="120">
        <v>991</v>
      </c>
      <c r="O36" s="61"/>
      <c r="P36" s="123">
        <v>630</v>
      </c>
      <c r="Q36" s="59"/>
      <c r="S36" s="194"/>
      <c r="T36" s="175">
        <f>SUM(T35:U35)</f>
        <v>1296</v>
      </c>
      <c r="U36" s="176"/>
      <c r="V36" s="122"/>
      <c r="W36" s="175">
        <f>SUM(W35:X35)</f>
        <v>125</v>
      </c>
      <c r="X36" s="176"/>
      <c r="Y36" s="122"/>
      <c r="Z36" s="175">
        <f>SUM(Z35:AA35)</f>
        <v>1421</v>
      </c>
      <c r="AA36" s="176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-1</v>
      </c>
      <c r="I37" s="53" t="s">
        <v>5</v>
      </c>
      <c r="J37" s="35" t="str">
        <f t="shared" si="3"/>
        <v>↓</v>
      </c>
      <c r="L37" s="180"/>
      <c r="M37" s="175">
        <f>SUM(M36:N36)</f>
        <v>1989</v>
      </c>
      <c r="N37" s="176"/>
      <c r="O37" s="32" t="s">
        <v>159</v>
      </c>
      <c r="P37" s="122">
        <v>630</v>
      </c>
      <c r="Q37" s="52" t="s">
        <v>161</v>
      </c>
      <c r="S37" s="193" t="s">
        <v>196</v>
      </c>
      <c r="T37" s="118">
        <v>323</v>
      </c>
      <c r="U37" s="120">
        <v>322</v>
      </c>
      <c r="V37" s="123">
        <v>212</v>
      </c>
      <c r="W37" s="118">
        <v>7</v>
      </c>
      <c r="X37" s="120">
        <v>3</v>
      </c>
      <c r="Y37" s="123">
        <v>10</v>
      </c>
      <c r="Z37" s="118">
        <f>T37+W37</f>
        <v>330</v>
      </c>
      <c r="AA37" s="120">
        <f>U37+X37</f>
        <v>325</v>
      </c>
      <c r="AB37" s="156">
        <f>V37+Y37</f>
        <v>222</v>
      </c>
    </row>
    <row r="38" spans="2:28" ht="15" customHeight="1" thickBot="1">
      <c r="B38" s="15" t="s">
        <v>15</v>
      </c>
      <c r="C38" s="109">
        <f>C32-C33+C34-C35+C36-C37</f>
        <v>24</v>
      </c>
      <c r="D38" s="109">
        <f>D32-D33+D34-D35+D36-D37</f>
        <v>33</v>
      </c>
      <c r="E38" s="109">
        <f>E32-E33+E34-E35+E36-E37</f>
        <v>14</v>
      </c>
      <c r="F38" s="110">
        <f t="shared" si="4"/>
        <v>47</v>
      </c>
      <c r="G38" s="64" t="s">
        <v>4</v>
      </c>
      <c r="H38" s="75">
        <f>F38-'８月'!F38</f>
        <v>9</v>
      </c>
      <c r="I38" s="63" t="s">
        <v>5</v>
      </c>
      <c r="J38" s="35" t="str">
        <f t="shared" si="3"/>
        <v>↑</v>
      </c>
      <c r="L38" s="179" t="s">
        <v>152</v>
      </c>
      <c r="M38" s="118">
        <v>157</v>
      </c>
      <c r="N38" s="120">
        <v>139</v>
      </c>
      <c r="O38" s="61"/>
      <c r="P38" s="123">
        <v>74</v>
      </c>
      <c r="Q38" s="59"/>
      <c r="S38" s="194"/>
      <c r="T38" s="175">
        <f>SUM(T37:U37)</f>
        <v>645</v>
      </c>
      <c r="U38" s="176"/>
      <c r="V38" s="122"/>
      <c r="W38" s="175">
        <f>SUM(W37:X37)</f>
        <v>10</v>
      </c>
      <c r="X38" s="176"/>
      <c r="Y38" s="122"/>
      <c r="Z38" s="175">
        <f>SUM(Z37:AA37)</f>
        <v>655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296</v>
      </c>
      <c r="N39" s="176"/>
      <c r="O39" s="32" t="s">
        <v>159</v>
      </c>
      <c r="P39" s="122">
        <v>74</v>
      </c>
      <c r="Q39" s="52" t="s">
        <v>161</v>
      </c>
      <c r="S39" s="193" t="s">
        <v>156</v>
      </c>
      <c r="T39" s="118">
        <v>192</v>
      </c>
      <c r="U39" s="120">
        <v>205</v>
      </c>
      <c r="V39" s="123">
        <v>99</v>
      </c>
      <c r="W39" s="118">
        <v>1</v>
      </c>
      <c r="X39" s="120">
        <v>2</v>
      </c>
      <c r="Y39" s="123">
        <v>3</v>
      </c>
      <c r="Z39" s="118">
        <f>T39+W39</f>
        <v>193</v>
      </c>
      <c r="AA39" s="120">
        <f>U39+X39</f>
        <v>207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185</v>
      </c>
      <c r="N40" s="120">
        <v>224</v>
      </c>
      <c r="O40" s="61"/>
      <c r="P40" s="123">
        <v>92</v>
      </c>
      <c r="Q40" s="59"/>
      <c r="S40" s="194"/>
      <c r="T40" s="175">
        <f>SUM(T39:U39)</f>
        <v>397</v>
      </c>
      <c r="U40" s="176"/>
      <c r="V40" s="122"/>
      <c r="W40" s="175">
        <f>SUM(W39:X39)</f>
        <v>3</v>
      </c>
      <c r="X40" s="176"/>
      <c r="Y40" s="122"/>
      <c r="Z40" s="175">
        <f>SUM(Z39:AA39)</f>
        <v>400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F41-'８月'!F41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0"/>
      <c r="M41" s="175">
        <f>SUM(M40:N40)</f>
        <v>409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114</v>
      </c>
      <c r="U41" s="120">
        <v>99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114</v>
      </c>
      <c r="AA41" s="120">
        <f>U41+X41</f>
        <v>99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79" t="s">
        <v>154</v>
      </c>
      <c r="M42" s="118">
        <v>713</v>
      </c>
      <c r="N42" s="120">
        <v>708</v>
      </c>
      <c r="O42" s="61"/>
      <c r="P42" s="123">
        <v>482</v>
      </c>
      <c r="Q42" s="59"/>
      <c r="S42" s="194"/>
      <c r="T42" s="175">
        <f>SUM(T41:U41)</f>
        <v>213</v>
      </c>
      <c r="U42" s="176"/>
      <c r="V42" s="122"/>
      <c r="W42" s="175">
        <f>SUM(W41:X41)</f>
        <v>0</v>
      </c>
      <c r="X42" s="176"/>
      <c r="Y42" s="122"/>
      <c r="Z42" s="175">
        <f>SUM(Z41:AA41)</f>
        <v>213</v>
      </c>
      <c r="AA42" s="176"/>
      <c r="AB42" s="155"/>
    </row>
    <row r="43" spans="2:28" ht="15" customHeight="1">
      <c r="B43" s="13" t="s">
        <v>11</v>
      </c>
      <c r="C43" s="116">
        <v>38</v>
      </c>
      <c r="D43" s="116">
        <v>33</v>
      </c>
      <c r="E43" s="116">
        <v>33</v>
      </c>
      <c r="F43" s="106">
        <f t="shared" si="6"/>
        <v>66</v>
      </c>
      <c r="G43" s="49" t="s">
        <v>4</v>
      </c>
      <c r="H43" s="71">
        <f>F43-'８月'!F43</f>
        <v>16</v>
      </c>
      <c r="I43" s="50" t="s">
        <v>5</v>
      </c>
      <c r="J43" s="35" t="str">
        <f t="shared" si="5"/>
        <v>↑</v>
      </c>
      <c r="L43" s="180"/>
      <c r="M43" s="175">
        <f>SUM(M42:N42)</f>
        <v>1421</v>
      </c>
      <c r="N43" s="176"/>
      <c r="O43" s="32" t="s">
        <v>163</v>
      </c>
      <c r="P43" s="122">
        <v>481</v>
      </c>
      <c r="Q43" s="52" t="s">
        <v>164</v>
      </c>
      <c r="S43" s="193" t="s">
        <v>158</v>
      </c>
      <c r="T43" s="111">
        <f>T7+T9+T11+T13+T15+T17+T19+T21+T23+T25+T27+T29+T31+T33+T35+T37+T39+T41</f>
        <v>17937</v>
      </c>
      <c r="U43" s="112">
        <f>U7+U9+U11+U13+U15+U17+U19+U21+U23+U25+U27+U29+U31+U33+U35+U37+U39+U41</f>
        <v>17714</v>
      </c>
      <c r="V43" s="113">
        <f>V7+V9+V11+V13+V15+V17+V19+V21+V23+V25+V27+V29+V31+V33+V35+V37+V39+V41</f>
        <v>11794</v>
      </c>
      <c r="W43" s="111">
        <f aca="true" t="shared" si="7" ref="W43:AB43">W7+W9+W11+W13+W15+W17+W19+W21+W23+W25+W27+W29+W31+W33+W35+W37+W39+W41</f>
        <v>479</v>
      </c>
      <c r="X43" s="112">
        <f t="shared" si="7"/>
        <v>480</v>
      </c>
      <c r="Y43" s="113">
        <f t="shared" si="7"/>
        <v>679</v>
      </c>
      <c r="Z43" s="111">
        <f t="shared" si="7"/>
        <v>18416</v>
      </c>
      <c r="AA43" s="112">
        <f t="shared" si="7"/>
        <v>18194</v>
      </c>
      <c r="AB43" s="157">
        <f t="shared" si="7"/>
        <v>12473</v>
      </c>
    </row>
    <row r="44" spans="2:28" ht="15" customHeight="1" thickBot="1">
      <c r="B44" s="13" t="s">
        <v>12</v>
      </c>
      <c r="C44" s="116">
        <v>18</v>
      </c>
      <c r="D44" s="116">
        <v>15</v>
      </c>
      <c r="E44" s="116">
        <v>11</v>
      </c>
      <c r="F44" s="106">
        <f t="shared" si="6"/>
        <v>26</v>
      </c>
      <c r="G44" s="49" t="s">
        <v>4</v>
      </c>
      <c r="H44" s="71">
        <f>F44-'８月'!F44</f>
        <v>-23</v>
      </c>
      <c r="I44" s="50" t="s">
        <v>5</v>
      </c>
      <c r="J44" s="35" t="str">
        <f t="shared" si="5"/>
        <v>↓</v>
      </c>
      <c r="L44" s="179" t="s">
        <v>155</v>
      </c>
      <c r="M44" s="118">
        <v>330</v>
      </c>
      <c r="N44" s="120">
        <v>325</v>
      </c>
      <c r="O44" s="61"/>
      <c r="P44" s="123">
        <v>222</v>
      </c>
      <c r="Q44" s="59"/>
      <c r="S44" s="195"/>
      <c r="T44" s="177">
        <f>SUM(T43:U43)</f>
        <v>35651</v>
      </c>
      <c r="U44" s="178"/>
      <c r="V44" s="114"/>
      <c r="W44" s="177">
        <f>SUM(W43:X43)</f>
        <v>959</v>
      </c>
      <c r="X44" s="178"/>
      <c r="Y44" s="114"/>
      <c r="Z44" s="177">
        <f>SUM(Z43:AA43)</f>
        <v>36610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80"/>
      <c r="M45" s="175">
        <f>SUM(M44:N44)</f>
        <v>655</v>
      </c>
      <c r="N45" s="176"/>
      <c r="O45" s="32" t="s">
        <v>159</v>
      </c>
      <c r="P45" s="122">
        <v>222</v>
      </c>
      <c r="Q45" s="52" t="s">
        <v>161</v>
      </c>
    </row>
    <row r="46" spans="2:17" ht="15" customHeight="1" thickBot="1">
      <c r="B46" s="14" t="s">
        <v>14</v>
      </c>
      <c r="C46" s="117">
        <v>3</v>
      </c>
      <c r="D46" s="117">
        <v>1</v>
      </c>
      <c r="E46" s="117">
        <v>0</v>
      </c>
      <c r="F46" s="108">
        <f t="shared" si="6"/>
        <v>1</v>
      </c>
      <c r="G46" s="60" t="s">
        <v>4</v>
      </c>
      <c r="H46" s="74">
        <f>F46-'８月'!F46</f>
        <v>-8</v>
      </c>
      <c r="I46" s="53" t="s">
        <v>5</v>
      </c>
      <c r="J46" s="35" t="str">
        <f t="shared" si="5"/>
        <v>↓</v>
      </c>
      <c r="L46" s="179" t="s">
        <v>156</v>
      </c>
      <c r="M46" s="118">
        <v>193</v>
      </c>
      <c r="N46" s="120">
        <v>207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18</v>
      </c>
      <c r="D47" s="109">
        <f>D41-D42+D43-D44+D45-D46</f>
        <v>18</v>
      </c>
      <c r="E47" s="109">
        <f>E41-E42+E43-E44+E45-E46</f>
        <v>22</v>
      </c>
      <c r="F47" s="110">
        <f t="shared" si="6"/>
        <v>40</v>
      </c>
      <c r="G47" s="64" t="s">
        <v>4</v>
      </c>
      <c r="H47" s="75">
        <f>F47-'８月'!F47</f>
        <v>48</v>
      </c>
      <c r="I47" s="63" t="s">
        <v>5</v>
      </c>
      <c r="J47" s="35" t="str">
        <f t="shared" si="5"/>
        <v>↑</v>
      </c>
      <c r="L47" s="180"/>
      <c r="M47" s="175">
        <f>SUM(M46:N46)</f>
        <v>400</v>
      </c>
      <c r="N47" s="176"/>
      <c r="O47" s="32" t="s">
        <v>165</v>
      </c>
      <c r="P47" s="122">
        <v>102</v>
      </c>
      <c r="Q47" s="52" t="s">
        <v>166</v>
      </c>
    </row>
    <row r="48" spans="12:17" ht="15" customHeight="1">
      <c r="L48" s="179" t="s">
        <v>157</v>
      </c>
      <c r="M48" s="118">
        <v>114</v>
      </c>
      <c r="N48" s="120">
        <v>99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213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416</v>
      </c>
      <c r="N50" s="120">
        <v>393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809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18416</v>
      </c>
      <c r="N52" s="112">
        <f>SUM(N6+N8+N10+N12+N14+N16+N18+N20+N22+N24+N26+N28+N30+N32+N34+N36+N38+N40+N42+N44+N46+N48+N50)</f>
        <v>18194</v>
      </c>
      <c r="O52" s="61"/>
      <c r="P52" s="113">
        <f>SUM(P6+P8+P10+P12+P14+P16+P18+P20+P22+P24+P26+P28+P30+P32+P34+P36+P38+P40+P42+P44+P46+P48+P50)</f>
        <v>12473</v>
      </c>
      <c r="Q52" s="59"/>
    </row>
    <row r="53" spans="12:17" ht="15" customHeight="1" thickBot="1">
      <c r="L53" s="181"/>
      <c r="M53" s="177">
        <f>SUM(M52:N52)</f>
        <v>36610</v>
      </c>
      <c r="N53" s="178"/>
      <c r="O53" s="65" t="s">
        <v>167</v>
      </c>
      <c r="P53" s="114">
        <f>SUM(P7+P9+P11+P13+P15+P17+P19+P21+P23+P25+P27+P29+P31+P33+P35+P37+P39+P41+P43+P45+P47+P49+P51)</f>
        <v>12177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M9:N9"/>
    <mergeCell ref="M11:N11"/>
    <mergeCell ref="L6:L7"/>
    <mergeCell ref="L8:L9"/>
    <mergeCell ref="L10:L1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workbookViewId="0" topLeftCell="A1">
      <selection activeCell="A1" sqref="A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平成１９年１０月１日の人口</v>
      </c>
      <c r="C1" s="66"/>
      <c r="E1" s="67"/>
      <c r="L1" s="99" t="s">
        <v>185</v>
      </c>
      <c r="S1" s="99" t="s">
        <v>185</v>
      </c>
    </row>
    <row r="2" spans="2:9" ht="15" customHeight="1" thickBot="1">
      <c r="B2" s="131" t="s">
        <v>188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6">
        <f>SUM(D4:F5)</f>
        <v>36635</v>
      </c>
      <c r="E3" s="167"/>
      <c r="F3" s="168"/>
      <c r="G3" s="47" t="s">
        <v>4</v>
      </c>
      <c r="H3" s="69">
        <f>D3-'９月'!D3</f>
        <v>25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192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86">
        <f>D10+D16</f>
        <v>18444</v>
      </c>
      <c r="E4" s="170"/>
      <c r="F4" s="171"/>
      <c r="G4" s="49" t="s">
        <v>4</v>
      </c>
      <c r="H4" s="70">
        <f>D4-'９月'!D4</f>
        <v>28</v>
      </c>
      <c r="I4" s="50" t="s">
        <v>5</v>
      </c>
      <c r="J4" s="35" t="str">
        <f>IF(H4=0,"",IF(H4&gt;0,"↑","↓"))</f>
        <v>↑</v>
      </c>
      <c r="L4" s="184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197</v>
      </c>
      <c r="U4" s="188"/>
      <c r="V4" s="188"/>
      <c r="W4" s="187" t="s">
        <v>198</v>
      </c>
      <c r="X4" s="188"/>
      <c r="Y4" s="161"/>
      <c r="Z4" s="188" t="s">
        <v>200</v>
      </c>
      <c r="AA4" s="188"/>
      <c r="AB4" s="162"/>
    </row>
    <row r="5" spans="2:28" ht="15" customHeight="1">
      <c r="B5" s="125" t="s">
        <v>2</v>
      </c>
      <c r="C5" s="126"/>
      <c r="D5" s="186">
        <f>D11+D17</f>
        <v>18191</v>
      </c>
      <c r="E5" s="170"/>
      <c r="F5" s="171"/>
      <c r="G5" s="51" t="s">
        <v>4</v>
      </c>
      <c r="H5" s="72">
        <f>D5-'９月'!D5</f>
        <v>-3</v>
      </c>
      <c r="I5" s="52" t="s">
        <v>5</v>
      </c>
      <c r="J5" s="35" t="str">
        <f>IF(H5=0,"",IF(H5&gt;0,"↑","↓"))</f>
        <v>↓</v>
      </c>
      <c r="L5" s="185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89" t="s">
        <v>135</v>
      </c>
      <c r="W5" s="100" t="s">
        <v>134</v>
      </c>
      <c r="X5" s="101"/>
      <c r="Y5" s="189" t="s">
        <v>135</v>
      </c>
      <c r="Z5" s="100" t="s">
        <v>134</v>
      </c>
      <c r="AA5" s="101"/>
      <c r="AB5" s="191" t="s">
        <v>135</v>
      </c>
    </row>
    <row r="6" spans="2:28" ht="15" customHeight="1" thickBot="1">
      <c r="B6" s="127" t="s">
        <v>3</v>
      </c>
      <c r="C6" s="128"/>
      <c r="D6" s="172">
        <f>D12+D18</f>
        <v>12491</v>
      </c>
      <c r="E6" s="173"/>
      <c r="F6" s="174"/>
      <c r="G6" s="55" t="s">
        <v>4</v>
      </c>
      <c r="H6" s="73">
        <f>D6-'９月'!D6</f>
        <v>18</v>
      </c>
      <c r="I6" s="56" t="s">
        <v>5</v>
      </c>
      <c r="J6" s="35" t="str">
        <f>IF(H6=0,"",IF(H6&gt;0,"↑","↓"))</f>
        <v>↑</v>
      </c>
      <c r="L6" s="179" t="s">
        <v>136</v>
      </c>
      <c r="M6" s="118">
        <v>119</v>
      </c>
      <c r="N6" s="119">
        <v>140</v>
      </c>
      <c r="O6" s="30"/>
      <c r="P6" s="121">
        <v>65</v>
      </c>
      <c r="Q6" s="59"/>
      <c r="S6" s="153"/>
      <c r="T6" s="29" t="s">
        <v>131</v>
      </c>
      <c r="U6" s="28" t="s">
        <v>132</v>
      </c>
      <c r="V6" s="190"/>
      <c r="W6" s="29" t="s">
        <v>131</v>
      </c>
      <c r="X6" s="28" t="s">
        <v>132</v>
      </c>
      <c r="Y6" s="190"/>
      <c r="Z6" s="29" t="s">
        <v>131</v>
      </c>
      <c r="AA6" s="28" t="s">
        <v>132</v>
      </c>
      <c r="AB6" s="192"/>
    </row>
    <row r="7" spans="6:28" ht="15" customHeight="1">
      <c r="F7" s="104"/>
      <c r="H7" s="67"/>
      <c r="L7" s="180"/>
      <c r="M7" s="175">
        <f>SUM(M6:N6)</f>
        <v>259</v>
      </c>
      <c r="N7" s="176"/>
      <c r="O7" s="32" t="s">
        <v>159</v>
      </c>
      <c r="P7" s="122">
        <v>65</v>
      </c>
      <c r="Q7" s="52" t="s">
        <v>161</v>
      </c>
      <c r="S7" s="193" t="s">
        <v>136</v>
      </c>
      <c r="T7" s="118">
        <v>119</v>
      </c>
      <c r="U7" s="119">
        <v>140</v>
      </c>
      <c r="V7" s="121">
        <v>65</v>
      </c>
      <c r="W7" s="118">
        <v>0</v>
      </c>
      <c r="X7" s="119">
        <v>0</v>
      </c>
      <c r="Y7" s="121">
        <v>0</v>
      </c>
      <c r="Z7" s="118">
        <f>T7+W7</f>
        <v>119</v>
      </c>
      <c r="AA7" s="119">
        <f>U7+X7</f>
        <v>140</v>
      </c>
      <c r="AB7" s="154">
        <f>V7+Y7</f>
        <v>65</v>
      </c>
    </row>
    <row r="8" spans="2:30" ht="15" customHeight="1" thickBot="1">
      <c r="B8" s="131" t="s">
        <v>189</v>
      </c>
      <c r="C8" s="68"/>
      <c r="D8" s="68"/>
      <c r="E8" s="68"/>
      <c r="F8" s="104"/>
      <c r="G8" s="78" t="s">
        <v>6</v>
      </c>
      <c r="H8" s="79"/>
      <c r="I8" s="78"/>
      <c r="L8" s="179" t="s">
        <v>137</v>
      </c>
      <c r="M8" s="118">
        <v>168</v>
      </c>
      <c r="N8" s="120">
        <v>188</v>
      </c>
      <c r="O8" s="61"/>
      <c r="P8" s="123">
        <v>101</v>
      </c>
      <c r="Q8" s="59"/>
      <c r="S8" s="194"/>
      <c r="T8" s="175">
        <f>SUM(T7:U7)</f>
        <v>259</v>
      </c>
      <c r="U8" s="176"/>
      <c r="V8" s="122"/>
      <c r="W8" s="175">
        <f>SUM(W7:X7)</f>
        <v>0</v>
      </c>
      <c r="X8" s="176"/>
      <c r="Y8" s="122"/>
      <c r="Z8" s="175">
        <f>SUM(Z7:AA7)</f>
        <v>259</v>
      </c>
      <c r="AA8" s="176"/>
      <c r="AB8" s="155"/>
      <c r="AD8" s="115"/>
    </row>
    <row r="9" spans="2:28" ht="15" customHeight="1">
      <c r="B9" s="84" t="s">
        <v>0</v>
      </c>
      <c r="C9" s="124"/>
      <c r="D9" s="166">
        <f>SUM(D10:F11)</f>
        <v>35685</v>
      </c>
      <c r="E9" s="167"/>
      <c r="F9" s="168"/>
      <c r="G9" s="47" t="s">
        <v>4</v>
      </c>
      <c r="H9" s="69">
        <f>D9-'９月'!D9</f>
        <v>34</v>
      </c>
      <c r="I9" s="48" t="s">
        <v>5</v>
      </c>
      <c r="J9" s="35" t="str">
        <f>IF(H9=0,"",IF(H9&gt;0,"↑","↓"))</f>
        <v>↑</v>
      </c>
      <c r="L9" s="180"/>
      <c r="M9" s="175">
        <f>SUM(M8:N8)</f>
        <v>356</v>
      </c>
      <c r="N9" s="176"/>
      <c r="O9" s="32" t="s">
        <v>159</v>
      </c>
      <c r="P9" s="122">
        <v>101</v>
      </c>
      <c r="Q9" s="52" t="s">
        <v>161</v>
      </c>
      <c r="S9" s="193" t="s">
        <v>137</v>
      </c>
      <c r="T9" s="118">
        <v>168</v>
      </c>
      <c r="U9" s="120">
        <v>188</v>
      </c>
      <c r="V9" s="123">
        <v>101</v>
      </c>
      <c r="W9" s="118">
        <v>0</v>
      </c>
      <c r="X9" s="120">
        <v>0</v>
      </c>
      <c r="Y9" s="123">
        <v>0</v>
      </c>
      <c r="Z9" s="118">
        <f>T9+W9</f>
        <v>168</v>
      </c>
      <c r="AA9" s="120">
        <f>U9+X9</f>
        <v>188</v>
      </c>
      <c r="AB9" s="156">
        <f>V9+Y9</f>
        <v>101</v>
      </c>
    </row>
    <row r="10" spans="2:28" ht="15" customHeight="1">
      <c r="B10" s="125" t="s">
        <v>1</v>
      </c>
      <c r="C10" s="126"/>
      <c r="D10" s="186">
        <f>'９月'!D10+'１０月'!D38</f>
        <v>17973</v>
      </c>
      <c r="E10" s="170"/>
      <c r="F10" s="171"/>
      <c r="G10" s="49" t="s">
        <v>4</v>
      </c>
      <c r="H10" s="70">
        <f>D10-'９月'!D10</f>
        <v>36</v>
      </c>
      <c r="I10" s="50" t="s">
        <v>5</v>
      </c>
      <c r="J10" s="35" t="str">
        <f>IF(H10=0,"",IF(H10&gt;0,"↑","↓"))</f>
        <v>↑</v>
      </c>
      <c r="L10" s="179" t="s">
        <v>138</v>
      </c>
      <c r="M10" s="118">
        <v>1339</v>
      </c>
      <c r="N10" s="120">
        <v>1328</v>
      </c>
      <c r="O10" s="61"/>
      <c r="P10" s="123">
        <v>950</v>
      </c>
      <c r="Q10" s="59"/>
      <c r="S10" s="194"/>
      <c r="T10" s="175">
        <f>SUM(T9:U9)</f>
        <v>356</v>
      </c>
      <c r="U10" s="176"/>
      <c r="V10" s="122"/>
      <c r="W10" s="175">
        <f>SUM(W9:X9)</f>
        <v>0</v>
      </c>
      <c r="X10" s="176"/>
      <c r="Y10" s="122"/>
      <c r="Z10" s="175">
        <f>SUM(Z9:AA9)</f>
        <v>356</v>
      </c>
      <c r="AA10" s="176"/>
      <c r="AB10" s="155"/>
    </row>
    <row r="11" spans="2:28" ht="15" customHeight="1">
      <c r="B11" s="125" t="s">
        <v>2</v>
      </c>
      <c r="C11" s="126"/>
      <c r="D11" s="186">
        <f>'９月'!D11+'１０月'!E38</f>
        <v>17712</v>
      </c>
      <c r="E11" s="170"/>
      <c r="F11" s="171"/>
      <c r="G11" s="49" t="s">
        <v>4</v>
      </c>
      <c r="H11" s="72">
        <f>D11-'９月'!D11</f>
        <v>-2</v>
      </c>
      <c r="I11" s="50" t="s">
        <v>5</v>
      </c>
      <c r="J11" s="35" t="str">
        <f>IF(H11=0,"",IF(H11&gt;0,"↑","↓"))</f>
        <v>↓</v>
      </c>
      <c r="L11" s="180"/>
      <c r="M11" s="175">
        <f>SUM(M10:N10)</f>
        <v>2667</v>
      </c>
      <c r="N11" s="176"/>
      <c r="O11" s="32" t="s">
        <v>159</v>
      </c>
      <c r="P11" s="122">
        <v>782</v>
      </c>
      <c r="Q11" s="52" t="s">
        <v>161</v>
      </c>
      <c r="S11" s="193" t="s">
        <v>138</v>
      </c>
      <c r="T11" s="118">
        <v>1339</v>
      </c>
      <c r="U11" s="120">
        <v>1325</v>
      </c>
      <c r="V11" s="123">
        <v>947</v>
      </c>
      <c r="W11" s="118">
        <v>0</v>
      </c>
      <c r="X11" s="120">
        <v>3</v>
      </c>
      <c r="Y11" s="123">
        <v>3</v>
      </c>
      <c r="Z11" s="118">
        <f>T11+W11</f>
        <v>1339</v>
      </c>
      <c r="AA11" s="120">
        <f>U11+X11</f>
        <v>1328</v>
      </c>
      <c r="AB11" s="156">
        <f>V11+Y11</f>
        <v>950</v>
      </c>
    </row>
    <row r="12" spans="2:28" ht="15" customHeight="1" thickBot="1">
      <c r="B12" s="127" t="s">
        <v>3</v>
      </c>
      <c r="C12" s="128"/>
      <c r="D12" s="172">
        <f>'９月'!D12+'１０月'!C38</f>
        <v>11824</v>
      </c>
      <c r="E12" s="173"/>
      <c r="F12" s="174"/>
      <c r="G12" s="55" t="s">
        <v>4</v>
      </c>
      <c r="H12" s="73">
        <f>D12-'９月'!D12</f>
        <v>30</v>
      </c>
      <c r="I12" s="56" t="s">
        <v>5</v>
      </c>
      <c r="J12" s="35" t="str">
        <f>IF(H12=0,"",IF(H12&gt;0,"↑","↓"))</f>
        <v>↑</v>
      </c>
      <c r="L12" s="179" t="s">
        <v>139</v>
      </c>
      <c r="M12" s="118">
        <v>2282</v>
      </c>
      <c r="N12" s="120">
        <v>2241</v>
      </c>
      <c r="O12" s="61"/>
      <c r="P12" s="123">
        <v>1519</v>
      </c>
      <c r="Q12" s="59"/>
      <c r="S12" s="194"/>
      <c r="T12" s="175">
        <f>SUM(T11:U11)</f>
        <v>2664</v>
      </c>
      <c r="U12" s="176"/>
      <c r="V12" s="122"/>
      <c r="W12" s="175">
        <f>SUM(W11:X11)</f>
        <v>3</v>
      </c>
      <c r="X12" s="176"/>
      <c r="Y12" s="122"/>
      <c r="Z12" s="175">
        <f>SUM(Z11:AA11)</f>
        <v>2667</v>
      </c>
      <c r="AA12" s="176"/>
      <c r="AB12" s="155"/>
    </row>
    <row r="13" spans="6:28" ht="15" customHeight="1">
      <c r="F13" s="104"/>
      <c r="H13" s="67"/>
      <c r="L13" s="180"/>
      <c r="M13" s="175">
        <f>SUM(M12:N12)</f>
        <v>4523</v>
      </c>
      <c r="N13" s="176"/>
      <c r="O13" s="32" t="s">
        <v>159</v>
      </c>
      <c r="P13" s="122">
        <v>1519</v>
      </c>
      <c r="Q13" s="52" t="s">
        <v>161</v>
      </c>
      <c r="S13" s="193" t="s">
        <v>139</v>
      </c>
      <c r="T13" s="118">
        <v>2256</v>
      </c>
      <c r="U13" s="120">
        <v>2155</v>
      </c>
      <c r="V13" s="123">
        <v>1418</v>
      </c>
      <c r="W13" s="118">
        <v>31</v>
      </c>
      <c r="X13" s="120">
        <v>51</v>
      </c>
      <c r="Y13" s="123">
        <v>59</v>
      </c>
      <c r="Z13" s="118">
        <f>T13+W13</f>
        <v>2287</v>
      </c>
      <c r="AA13" s="120">
        <f>U13+X13</f>
        <v>2206</v>
      </c>
      <c r="AB13" s="156">
        <f>V13+Y13</f>
        <v>1477</v>
      </c>
    </row>
    <row r="14" spans="2:28" ht="15" customHeight="1" thickBot="1">
      <c r="B14" s="131" t="s">
        <v>190</v>
      </c>
      <c r="C14" s="68"/>
      <c r="D14" s="68"/>
      <c r="E14" s="68"/>
      <c r="F14" s="104"/>
      <c r="G14" s="78" t="s">
        <v>6</v>
      </c>
      <c r="H14" s="79"/>
      <c r="I14" s="78"/>
      <c r="L14" s="179" t="s">
        <v>140</v>
      </c>
      <c r="M14" s="118">
        <v>537</v>
      </c>
      <c r="N14" s="120">
        <v>508</v>
      </c>
      <c r="O14" s="61"/>
      <c r="P14" s="123">
        <v>340</v>
      </c>
      <c r="Q14" s="59"/>
      <c r="S14" s="194"/>
      <c r="T14" s="175">
        <f>SUM(T13:U13)</f>
        <v>4411</v>
      </c>
      <c r="U14" s="176"/>
      <c r="V14" s="122"/>
      <c r="W14" s="175">
        <f>SUM(W13:X13)</f>
        <v>82</v>
      </c>
      <c r="X14" s="176"/>
      <c r="Y14" s="122"/>
      <c r="Z14" s="175">
        <f>SUM(Z13:AA13)</f>
        <v>4493</v>
      </c>
      <c r="AA14" s="176"/>
      <c r="AB14" s="155"/>
    </row>
    <row r="15" spans="2:28" ht="15" customHeight="1">
      <c r="B15" s="84" t="s">
        <v>0</v>
      </c>
      <c r="C15" s="124"/>
      <c r="D15" s="166">
        <f>SUM(D16:F17)</f>
        <v>950</v>
      </c>
      <c r="E15" s="167"/>
      <c r="F15" s="168"/>
      <c r="G15" s="47" t="s">
        <v>4</v>
      </c>
      <c r="H15" s="69">
        <f>D15-'９月'!D15</f>
        <v>-9</v>
      </c>
      <c r="I15" s="48" t="s">
        <v>5</v>
      </c>
      <c r="J15" s="35" t="str">
        <f>IF(H15=0,"",IF(H15&gt;0,"↑","↓"))</f>
        <v>↓</v>
      </c>
      <c r="L15" s="180"/>
      <c r="M15" s="175">
        <f>SUM(M14:N14)</f>
        <v>1045</v>
      </c>
      <c r="N15" s="176"/>
      <c r="O15" s="32" t="s">
        <v>159</v>
      </c>
      <c r="P15" s="122">
        <v>340</v>
      </c>
      <c r="Q15" s="52" t="s">
        <v>161</v>
      </c>
      <c r="S15" s="193" t="s">
        <v>140</v>
      </c>
      <c r="T15" s="118">
        <v>524</v>
      </c>
      <c r="U15" s="120">
        <v>501</v>
      </c>
      <c r="V15" s="123">
        <v>330</v>
      </c>
      <c r="W15" s="118">
        <v>3</v>
      </c>
      <c r="X15" s="120">
        <v>2</v>
      </c>
      <c r="Y15" s="123">
        <v>5</v>
      </c>
      <c r="Z15" s="118">
        <f>T15+W15</f>
        <v>527</v>
      </c>
      <c r="AA15" s="120">
        <f>U15+X15</f>
        <v>503</v>
      </c>
      <c r="AB15" s="156">
        <f>V15+Y15</f>
        <v>335</v>
      </c>
    </row>
    <row r="16" spans="2:28" ht="15" customHeight="1">
      <c r="B16" s="125" t="s">
        <v>1</v>
      </c>
      <c r="C16" s="126"/>
      <c r="D16" s="186">
        <f>'９月'!D16+'１０月'!D47</f>
        <v>471</v>
      </c>
      <c r="E16" s="170"/>
      <c r="F16" s="171"/>
      <c r="G16" s="49" t="s">
        <v>4</v>
      </c>
      <c r="H16" s="70">
        <f>D16-'９月'!D16</f>
        <v>-8</v>
      </c>
      <c r="I16" s="50" t="s">
        <v>5</v>
      </c>
      <c r="J16" s="35" t="str">
        <f>IF(H16=0,"",IF(H16&gt;0,"↑","↓"))</f>
        <v>↓</v>
      </c>
      <c r="L16" s="179" t="s">
        <v>141</v>
      </c>
      <c r="M16" s="118">
        <v>1489</v>
      </c>
      <c r="N16" s="120">
        <v>1507</v>
      </c>
      <c r="O16" s="61"/>
      <c r="P16" s="123">
        <v>1051</v>
      </c>
      <c r="Q16" s="59"/>
      <c r="S16" s="194"/>
      <c r="T16" s="175">
        <f>SUM(T15:U15)</f>
        <v>1025</v>
      </c>
      <c r="U16" s="176"/>
      <c r="V16" s="122"/>
      <c r="W16" s="175">
        <f>SUM(W15:X15)</f>
        <v>5</v>
      </c>
      <c r="X16" s="176"/>
      <c r="Y16" s="122"/>
      <c r="Z16" s="175">
        <f>SUM(Z15:AA15)</f>
        <v>1030</v>
      </c>
      <c r="AA16" s="176"/>
      <c r="AB16" s="155"/>
    </row>
    <row r="17" spans="2:28" ht="15" customHeight="1">
      <c r="B17" s="125" t="s">
        <v>2</v>
      </c>
      <c r="C17" s="126"/>
      <c r="D17" s="186">
        <f>'９月'!D17+'１０月'!E47</f>
        <v>479</v>
      </c>
      <c r="E17" s="170"/>
      <c r="F17" s="171"/>
      <c r="G17" s="49" t="s">
        <v>4</v>
      </c>
      <c r="H17" s="72">
        <f>D17-'９月'!D17</f>
        <v>-1</v>
      </c>
      <c r="I17" s="50" t="s">
        <v>5</v>
      </c>
      <c r="J17" s="35" t="str">
        <f>IF(H17=0,"",IF(H17&gt;0,"↑","↓"))</f>
        <v>↓</v>
      </c>
      <c r="L17" s="180"/>
      <c r="M17" s="175">
        <f>SUM(M16:N16)</f>
        <v>2996</v>
      </c>
      <c r="N17" s="176"/>
      <c r="O17" s="32" t="s">
        <v>159</v>
      </c>
      <c r="P17" s="122">
        <v>990</v>
      </c>
      <c r="Q17" s="52" t="s">
        <v>161</v>
      </c>
      <c r="S17" s="193" t="s">
        <v>193</v>
      </c>
      <c r="T17" s="118">
        <v>4527</v>
      </c>
      <c r="U17" s="120">
        <v>4476</v>
      </c>
      <c r="V17" s="123">
        <v>3038</v>
      </c>
      <c r="W17" s="118">
        <v>150</v>
      </c>
      <c r="X17" s="120">
        <v>156</v>
      </c>
      <c r="Y17" s="123">
        <v>226</v>
      </c>
      <c r="Z17" s="118">
        <f>T17+W17</f>
        <v>4677</v>
      </c>
      <c r="AA17" s="120">
        <f>U17+X17</f>
        <v>4632</v>
      </c>
      <c r="AB17" s="156">
        <f>V17+Y17</f>
        <v>3264</v>
      </c>
    </row>
    <row r="18" spans="2:28" ht="15" customHeight="1" thickBot="1">
      <c r="B18" s="127" t="s">
        <v>3</v>
      </c>
      <c r="C18" s="128"/>
      <c r="D18" s="172">
        <f>'９月'!D18+'１０月'!C47</f>
        <v>667</v>
      </c>
      <c r="E18" s="173"/>
      <c r="F18" s="174"/>
      <c r="G18" s="55" t="s">
        <v>4</v>
      </c>
      <c r="H18" s="73">
        <f>D18-'９月'!D18</f>
        <v>-12</v>
      </c>
      <c r="I18" s="56" t="s">
        <v>5</v>
      </c>
      <c r="J18" s="35" t="str">
        <f>IF(H18=0,"",IF(H18&gt;0,"↑","↓"))</f>
        <v>↓</v>
      </c>
      <c r="L18" s="179" t="s">
        <v>142</v>
      </c>
      <c r="M18" s="118">
        <v>2605</v>
      </c>
      <c r="N18" s="120">
        <v>2520</v>
      </c>
      <c r="O18" s="61"/>
      <c r="P18" s="123">
        <v>1834</v>
      </c>
      <c r="Q18" s="59"/>
      <c r="S18" s="194"/>
      <c r="T18" s="175">
        <f>SUM(T17:U17)</f>
        <v>9003</v>
      </c>
      <c r="U18" s="176"/>
      <c r="V18" s="122"/>
      <c r="W18" s="175">
        <f>SUM(W17:X17)</f>
        <v>306</v>
      </c>
      <c r="X18" s="176"/>
      <c r="Y18" s="122"/>
      <c r="Z18" s="175">
        <f>SUM(Z17:AA17)</f>
        <v>9309</v>
      </c>
      <c r="AA18" s="176"/>
      <c r="AB18" s="155"/>
    </row>
    <row r="19" spans="12:28" ht="15" customHeight="1">
      <c r="L19" s="180"/>
      <c r="M19" s="175">
        <f>SUM(M18:N18)</f>
        <v>5125</v>
      </c>
      <c r="N19" s="176"/>
      <c r="O19" s="32" t="s">
        <v>159</v>
      </c>
      <c r="P19" s="122">
        <v>1834</v>
      </c>
      <c r="Q19" s="52" t="s">
        <v>161</v>
      </c>
      <c r="S19" s="193" t="s">
        <v>194</v>
      </c>
      <c r="T19" s="118">
        <v>72</v>
      </c>
      <c r="U19" s="120">
        <v>69</v>
      </c>
      <c r="V19" s="123">
        <v>45</v>
      </c>
      <c r="W19" s="118">
        <v>0</v>
      </c>
      <c r="X19" s="120">
        <v>0</v>
      </c>
      <c r="Y19" s="123">
        <v>0</v>
      </c>
      <c r="Z19" s="118">
        <f>T19+W19</f>
        <v>72</v>
      </c>
      <c r="AA19" s="120">
        <f>U19+X19</f>
        <v>69</v>
      </c>
      <c r="AB19" s="156">
        <f>V19+Y19</f>
        <v>45</v>
      </c>
    </row>
    <row r="20" spans="2:28" ht="15" customHeight="1">
      <c r="B20" s="88" t="s">
        <v>7</v>
      </c>
      <c r="C20" s="46"/>
      <c r="H20" s="66"/>
      <c r="L20" s="179" t="s">
        <v>143</v>
      </c>
      <c r="M20" s="118">
        <v>80</v>
      </c>
      <c r="N20" s="120">
        <v>88</v>
      </c>
      <c r="O20" s="61"/>
      <c r="P20" s="123">
        <v>46</v>
      </c>
      <c r="Q20" s="59"/>
      <c r="S20" s="194"/>
      <c r="T20" s="175">
        <f>SUM(T19:U19)</f>
        <v>141</v>
      </c>
      <c r="U20" s="176"/>
      <c r="V20" s="122"/>
      <c r="W20" s="175">
        <f>SUM(W19:X19)</f>
        <v>0</v>
      </c>
      <c r="X20" s="176"/>
      <c r="Y20" s="122"/>
      <c r="Z20" s="175">
        <f>SUM(Z19:AA19)</f>
        <v>141</v>
      </c>
      <c r="AA20" s="176"/>
      <c r="AB20" s="155"/>
    </row>
    <row r="21" spans="3:28" ht="15" customHeight="1" thickBot="1">
      <c r="C21" s="46"/>
      <c r="H21" s="66"/>
      <c r="L21" s="180"/>
      <c r="M21" s="175">
        <f>SUM(M20:N20)</f>
        <v>168</v>
      </c>
      <c r="N21" s="176"/>
      <c r="O21" s="32" t="s">
        <v>159</v>
      </c>
      <c r="P21" s="122">
        <v>46</v>
      </c>
      <c r="Q21" s="52" t="s">
        <v>161</v>
      </c>
      <c r="S21" s="193" t="s">
        <v>144</v>
      </c>
      <c r="T21" s="118">
        <v>1344</v>
      </c>
      <c r="U21" s="120">
        <v>1274</v>
      </c>
      <c r="V21" s="123">
        <v>891</v>
      </c>
      <c r="W21" s="118">
        <v>62</v>
      </c>
      <c r="X21" s="120">
        <v>31</v>
      </c>
      <c r="Y21" s="123">
        <v>63</v>
      </c>
      <c r="Z21" s="118">
        <f>T21+W21</f>
        <v>1406</v>
      </c>
      <c r="AA21" s="120">
        <f>U21+X21</f>
        <v>1305</v>
      </c>
      <c r="AB21" s="156">
        <f>V21+Y21</f>
        <v>954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9" t="s">
        <v>144</v>
      </c>
      <c r="M22" s="118">
        <v>1398</v>
      </c>
      <c r="N22" s="120">
        <v>1301</v>
      </c>
      <c r="O22" s="61"/>
      <c r="P22" s="123">
        <v>951</v>
      </c>
      <c r="Q22" s="59"/>
      <c r="S22" s="194"/>
      <c r="T22" s="175">
        <f>SUM(T21:U21)</f>
        <v>2618</v>
      </c>
      <c r="U22" s="176"/>
      <c r="V22" s="122"/>
      <c r="W22" s="175">
        <f>SUM(W21:X21)</f>
        <v>93</v>
      </c>
      <c r="X22" s="176"/>
      <c r="Y22" s="122"/>
      <c r="Z22" s="175">
        <f>SUM(Z21:AA21)</f>
        <v>2711</v>
      </c>
      <c r="AA22" s="176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26</v>
      </c>
      <c r="E23" s="105">
        <f t="shared" si="0"/>
        <v>7</v>
      </c>
      <c r="F23" s="106">
        <f>SUM(D23:E23)</f>
        <v>33</v>
      </c>
      <c r="G23" s="49" t="s">
        <v>4</v>
      </c>
      <c r="H23" s="71">
        <f>F23-'９月'!F23</f>
        <v>1</v>
      </c>
      <c r="I23" s="50" t="s">
        <v>5</v>
      </c>
      <c r="J23" s="35" t="str">
        <f aca="true" t="shared" si="1" ref="J23:J29">IF(H23=0,"",IF(H23&gt;0,"↑","↓"))</f>
        <v>↑</v>
      </c>
      <c r="L23" s="180"/>
      <c r="M23" s="175">
        <f>SUM(M22:N22)</f>
        <v>2699</v>
      </c>
      <c r="N23" s="176"/>
      <c r="O23" s="32" t="s">
        <v>159</v>
      </c>
      <c r="P23" s="122">
        <v>951</v>
      </c>
      <c r="Q23" s="52" t="s">
        <v>161</v>
      </c>
      <c r="S23" s="193" t="s">
        <v>145</v>
      </c>
      <c r="T23" s="118">
        <v>465</v>
      </c>
      <c r="U23" s="120">
        <v>454</v>
      </c>
      <c r="V23" s="123">
        <v>264</v>
      </c>
      <c r="W23" s="118">
        <v>3</v>
      </c>
      <c r="X23" s="120">
        <v>4</v>
      </c>
      <c r="Y23" s="123">
        <v>5</v>
      </c>
      <c r="Z23" s="118">
        <f>T23+W23</f>
        <v>468</v>
      </c>
      <c r="AA23" s="120">
        <f>U23+X23</f>
        <v>458</v>
      </c>
      <c r="AB23" s="156">
        <f>V23+Y23</f>
        <v>269</v>
      </c>
    </row>
    <row r="24" spans="2:28" ht="15" customHeight="1">
      <c r="B24" s="13" t="s">
        <v>10</v>
      </c>
      <c r="C24" s="105">
        <f t="shared" si="0"/>
        <v>1</v>
      </c>
      <c r="D24" s="105">
        <f t="shared" si="0"/>
        <v>11</v>
      </c>
      <c r="E24" s="105">
        <f t="shared" si="0"/>
        <v>6</v>
      </c>
      <c r="F24" s="106">
        <f aca="true" t="shared" si="2" ref="F24:F29">SUM(D24:E24)</f>
        <v>17</v>
      </c>
      <c r="G24" s="49" t="s">
        <v>4</v>
      </c>
      <c r="H24" s="71">
        <f>F24-'９月'!F24</f>
        <v>4</v>
      </c>
      <c r="I24" s="50" t="s">
        <v>5</v>
      </c>
      <c r="J24" s="35" t="str">
        <f t="shared" si="1"/>
        <v>↑</v>
      </c>
      <c r="L24" s="179" t="s">
        <v>145</v>
      </c>
      <c r="M24" s="118">
        <v>464</v>
      </c>
      <c r="N24" s="120">
        <v>456</v>
      </c>
      <c r="O24" s="61"/>
      <c r="P24" s="123">
        <v>265</v>
      </c>
      <c r="Q24" s="59"/>
      <c r="S24" s="194"/>
      <c r="T24" s="175">
        <f>SUM(T23:U23)</f>
        <v>919</v>
      </c>
      <c r="U24" s="176"/>
      <c r="V24" s="122"/>
      <c r="W24" s="175">
        <f>SUM(W23:X23)</f>
        <v>7</v>
      </c>
      <c r="X24" s="176"/>
      <c r="Y24" s="122"/>
      <c r="Z24" s="175">
        <f>SUM(Z23:AA23)</f>
        <v>926</v>
      </c>
      <c r="AA24" s="176"/>
      <c r="AB24" s="155"/>
    </row>
    <row r="25" spans="2:28" ht="15" customHeight="1">
      <c r="B25" s="13" t="s">
        <v>11</v>
      </c>
      <c r="C25" s="105">
        <f t="shared" si="0"/>
        <v>96</v>
      </c>
      <c r="D25" s="105">
        <f t="shared" si="0"/>
        <v>89</v>
      </c>
      <c r="E25" s="105">
        <f t="shared" si="0"/>
        <v>69</v>
      </c>
      <c r="F25" s="106">
        <f t="shared" si="2"/>
        <v>158</v>
      </c>
      <c r="G25" s="49" t="s">
        <v>4</v>
      </c>
      <c r="H25" s="71">
        <f>F25-'９月'!F25</f>
        <v>-33</v>
      </c>
      <c r="I25" s="50" t="s">
        <v>5</v>
      </c>
      <c r="J25" s="35" t="str">
        <f t="shared" si="1"/>
        <v>↓</v>
      </c>
      <c r="L25" s="180"/>
      <c r="M25" s="175">
        <f>SUM(M24:N24)</f>
        <v>920</v>
      </c>
      <c r="N25" s="176"/>
      <c r="O25" s="32" t="s">
        <v>159</v>
      </c>
      <c r="P25" s="122">
        <v>263</v>
      </c>
      <c r="Q25" s="52" t="s">
        <v>161</v>
      </c>
      <c r="S25" s="193" t="s">
        <v>146</v>
      </c>
      <c r="T25" s="118">
        <v>2014</v>
      </c>
      <c r="U25" s="120">
        <v>1911</v>
      </c>
      <c r="V25" s="123">
        <v>1502</v>
      </c>
      <c r="W25" s="118">
        <v>114</v>
      </c>
      <c r="X25" s="120">
        <v>99</v>
      </c>
      <c r="Y25" s="123">
        <v>148</v>
      </c>
      <c r="Z25" s="118">
        <f>T25+W25</f>
        <v>2128</v>
      </c>
      <c r="AA25" s="120">
        <f>U25+X25</f>
        <v>2010</v>
      </c>
      <c r="AB25" s="156">
        <f>V25+Y25</f>
        <v>1650</v>
      </c>
    </row>
    <row r="26" spans="2:28" ht="15" customHeight="1">
      <c r="B26" s="13" t="s">
        <v>12</v>
      </c>
      <c r="C26" s="105">
        <f t="shared" si="0"/>
        <v>75</v>
      </c>
      <c r="D26" s="105">
        <f t="shared" si="0"/>
        <v>76</v>
      </c>
      <c r="E26" s="105">
        <f t="shared" si="0"/>
        <v>71</v>
      </c>
      <c r="F26" s="106">
        <f t="shared" si="2"/>
        <v>147</v>
      </c>
      <c r="G26" s="49" t="s">
        <v>4</v>
      </c>
      <c r="H26" s="71">
        <f>F26-'９月'!F26</f>
        <v>25</v>
      </c>
      <c r="I26" s="50" t="s">
        <v>5</v>
      </c>
      <c r="J26" s="35" t="str">
        <f t="shared" si="1"/>
        <v>↑</v>
      </c>
      <c r="L26" s="179" t="s">
        <v>146</v>
      </c>
      <c r="M26" s="118">
        <v>1931</v>
      </c>
      <c r="N26" s="120">
        <v>1793</v>
      </c>
      <c r="O26" s="61"/>
      <c r="P26" s="123">
        <v>1517</v>
      </c>
      <c r="Q26" s="59"/>
      <c r="S26" s="194"/>
      <c r="T26" s="175">
        <f>SUM(T25:U25)</f>
        <v>3925</v>
      </c>
      <c r="U26" s="176"/>
      <c r="V26" s="122"/>
      <c r="W26" s="175">
        <f>SUM(W25:X25)</f>
        <v>213</v>
      </c>
      <c r="X26" s="176"/>
      <c r="Y26" s="122"/>
      <c r="Z26" s="175">
        <f>SUM(Z25:AA25)</f>
        <v>4138</v>
      </c>
      <c r="AA26" s="176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3</v>
      </c>
      <c r="E27" s="105">
        <f t="shared" si="0"/>
        <v>1</v>
      </c>
      <c r="F27" s="106">
        <f t="shared" si="2"/>
        <v>4</v>
      </c>
      <c r="G27" s="49" t="s">
        <v>4</v>
      </c>
      <c r="H27" s="71">
        <f>F27-'９月'!F27</f>
        <v>4</v>
      </c>
      <c r="I27" s="50" t="s">
        <v>5</v>
      </c>
      <c r="J27" s="35" t="str">
        <f t="shared" si="1"/>
        <v>↑</v>
      </c>
      <c r="L27" s="180"/>
      <c r="M27" s="175">
        <f>SUM(M26:N26)</f>
        <v>3724</v>
      </c>
      <c r="N27" s="176"/>
      <c r="O27" s="32" t="s">
        <v>159</v>
      </c>
      <c r="P27" s="122">
        <v>1451</v>
      </c>
      <c r="Q27" s="52" t="s">
        <v>161</v>
      </c>
      <c r="S27" s="193" t="s">
        <v>195</v>
      </c>
      <c r="T27" s="118">
        <v>2519</v>
      </c>
      <c r="U27" s="120">
        <v>2598</v>
      </c>
      <c r="V27" s="123">
        <v>1637</v>
      </c>
      <c r="W27" s="118">
        <v>42</v>
      </c>
      <c r="X27" s="120">
        <v>58</v>
      </c>
      <c r="Y27" s="123">
        <v>83</v>
      </c>
      <c r="Z27" s="118">
        <f>T27+W27</f>
        <v>2561</v>
      </c>
      <c r="AA27" s="120">
        <f>U27+X27</f>
        <v>2656</v>
      </c>
      <c r="AB27" s="156">
        <f>V27+Y27</f>
        <v>1720</v>
      </c>
    </row>
    <row r="28" spans="2:28" ht="15" customHeight="1" thickBot="1">
      <c r="B28" s="14" t="s">
        <v>14</v>
      </c>
      <c r="C28" s="107">
        <f t="shared" si="0"/>
        <v>13</v>
      </c>
      <c r="D28" s="107">
        <f t="shared" si="0"/>
        <v>3</v>
      </c>
      <c r="E28" s="107">
        <f t="shared" si="0"/>
        <v>3</v>
      </c>
      <c r="F28" s="108">
        <f t="shared" si="2"/>
        <v>6</v>
      </c>
      <c r="G28" s="60" t="s">
        <v>4</v>
      </c>
      <c r="H28" s="74">
        <f>F28-'９月'!F28</f>
        <v>5</v>
      </c>
      <c r="I28" s="53" t="s">
        <v>5</v>
      </c>
      <c r="J28" s="35" t="str">
        <f t="shared" si="1"/>
        <v>↑</v>
      </c>
      <c r="L28" s="179" t="s">
        <v>147</v>
      </c>
      <c r="M28" s="118">
        <v>370</v>
      </c>
      <c r="N28" s="120">
        <v>383</v>
      </c>
      <c r="O28" s="61"/>
      <c r="P28" s="123">
        <v>255</v>
      </c>
      <c r="Q28" s="59"/>
      <c r="S28" s="194"/>
      <c r="T28" s="175">
        <f>SUM(T27:U27)</f>
        <v>5117</v>
      </c>
      <c r="U28" s="176"/>
      <c r="V28" s="122"/>
      <c r="W28" s="175">
        <f>SUM(W27:X27)</f>
        <v>100</v>
      </c>
      <c r="X28" s="176"/>
      <c r="Y28" s="122"/>
      <c r="Z28" s="175">
        <f>SUM(Z27:AA27)</f>
        <v>5217</v>
      </c>
      <c r="AA28" s="176"/>
      <c r="AB28" s="155"/>
    </row>
    <row r="29" spans="2:28" ht="15" customHeight="1" thickBot="1">
      <c r="B29" s="15" t="s">
        <v>15</v>
      </c>
      <c r="C29" s="109">
        <f t="shared" si="0"/>
        <v>18</v>
      </c>
      <c r="D29" s="109">
        <f t="shared" si="0"/>
        <v>28</v>
      </c>
      <c r="E29" s="109">
        <f t="shared" si="0"/>
        <v>-3</v>
      </c>
      <c r="F29" s="110">
        <f t="shared" si="2"/>
        <v>25</v>
      </c>
      <c r="G29" s="62" t="s">
        <v>4</v>
      </c>
      <c r="H29" s="75">
        <f>F29-'９月'!F29</f>
        <v>-62</v>
      </c>
      <c r="I29" s="63" t="s">
        <v>5</v>
      </c>
      <c r="J29" s="35" t="str">
        <f t="shared" si="1"/>
        <v>↓</v>
      </c>
      <c r="L29" s="180"/>
      <c r="M29" s="175">
        <f>SUM(M28:N28)</f>
        <v>753</v>
      </c>
      <c r="N29" s="176"/>
      <c r="O29" s="32" t="s">
        <v>159</v>
      </c>
      <c r="P29" s="122">
        <v>255</v>
      </c>
      <c r="Q29" s="52" t="s">
        <v>161</v>
      </c>
      <c r="S29" s="193" t="s">
        <v>151</v>
      </c>
      <c r="T29" s="118">
        <v>1002</v>
      </c>
      <c r="U29" s="120">
        <v>993</v>
      </c>
      <c r="V29" s="123">
        <v>632</v>
      </c>
      <c r="W29" s="118">
        <v>0</v>
      </c>
      <c r="X29" s="120">
        <v>3</v>
      </c>
      <c r="Y29" s="123">
        <v>3</v>
      </c>
      <c r="Z29" s="118">
        <f>T29+W29</f>
        <v>1002</v>
      </c>
      <c r="AA29" s="120">
        <f>U29+X29</f>
        <v>996</v>
      </c>
      <c r="AB29" s="156">
        <f>V29+Y29</f>
        <v>635</v>
      </c>
    </row>
    <row r="30" spans="2:28" ht="15" customHeight="1" thickBot="1">
      <c r="B30" s="10"/>
      <c r="C30" s="46"/>
      <c r="H30" s="66"/>
      <c r="L30" s="179" t="s">
        <v>148</v>
      </c>
      <c r="M30" s="118">
        <v>1055</v>
      </c>
      <c r="N30" s="120">
        <v>1094</v>
      </c>
      <c r="O30" s="61"/>
      <c r="P30" s="123">
        <v>759</v>
      </c>
      <c r="Q30" s="59"/>
      <c r="S30" s="194"/>
      <c r="T30" s="175">
        <f>SUM(T29:U29)</f>
        <v>1995</v>
      </c>
      <c r="U30" s="176"/>
      <c r="V30" s="122"/>
      <c r="W30" s="175">
        <f>SUM(W29:X29)</f>
        <v>3</v>
      </c>
      <c r="X30" s="176"/>
      <c r="Y30" s="122"/>
      <c r="Z30" s="175">
        <f>SUM(Z29:AA29)</f>
        <v>1998</v>
      </c>
      <c r="AA30" s="176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80"/>
      <c r="M31" s="175">
        <f>SUM(M30:N30)</f>
        <v>2149</v>
      </c>
      <c r="N31" s="176"/>
      <c r="O31" s="32" t="s">
        <v>159</v>
      </c>
      <c r="P31" s="122">
        <v>758</v>
      </c>
      <c r="Q31" s="52" t="s">
        <v>161</v>
      </c>
      <c r="S31" s="193" t="s">
        <v>152</v>
      </c>
      <c r="T31" s="118">
        <v>163</v>
      </c>
      <c r="U31" s="120">
        <v>142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163</v>
      </c>
      <c r="AA31" s="120">
        <f>U31+X31</f>
        <v>142</v>
      </c>
      <c r="AB31" s="156">
        <f>V31+Y31</f>
        <v>78</v>
      </c>
    </row>
    <row r="32" spans="2:28" ht="15" customHeight="1">
      <c r="B32" s="13" t="s">
        <v>9</v>
      </c>
      <c r="C32" s="116">
        <v>0</v>
      </c>
      <c r="D32" s="116">
        <v>24</v>
      </c>
      <c r="E32" s="116">
        <v>7</v>
      </c>
      <c r="F32" s="106">
        <f>SUM(D32:E32)</f>
        <v>31</v>
      </c>
      <c r="G32" s="49" t="s">
        <v>4</v>
      </c>
      <c r="H32" s="71">
        <f>F32-'９月'!F32</f>
        <v>0</v>
      </c>
      <c r="I32" s="50" t="s">
        <v>5</v>
      </c>
      <c r="J32" s="35">
        <f aca="true" t="shared" si="3" ref="J32:J38">IF(H32=0,"",IF(H32&gt;0,"↑","↓"))</f>
      </c>
      <c r="L32" s="179" t="s">
        <v>149</v>
      </c>
      <c r="M32" s="118">
        <v>1096</v>
      </c>
      <c r="N32" s="120">
        <v>1176</v>
      </c>
      <c r="O32" s="61"/>
      <c r="P32" s="123">
        <v>697</v>
      </c>
      <c r="Q32" s="59"/>
      <c r="S32" s="194"/>
      <c r="T32" s="175">
        <f>SUM(T31:U31)</f>
        <v>305</v>
      </c>
      <c r="U32" s="176"/>
      <c r="V32" s="122"/>
      <c r="W32" s="175">
        <f>SUM(W31:X31)</f>
        <v>0</v>
      </c>
      <c r="X32" s="176"/>
      <c r="Y32" s="122"/>
      <c r="Z32" s="175">
        <f>SUM(Z31:AA31)</f>
        <v>305</v>
      </c>
      <c r="AA32" s="176"/>
      <c r="AB32" s="155"/>
    </row>
    <row r="33" spans="2:28" ht="15" customHeight="1">
      <c r="B33" s="13" t="s">
        <v>10</v>
      </c>
      <c r="C33" s="116">
        <v>1</v>
      </c>
      <c r="D33" s="116">
        <v>11</v>
      </c>
      <c r="E33" s="116">
        <v>6</v>
      </c>
      <c r="F33" s="106">
        <f aca="true" t="shared" si="4" ref="F33:F38">SUM(D33:E33)</f>
        <v>17</v>
      </c>
      <c r="G33" s="49" t="s">
        <v>4</v>
      </c>
      <c r="H33" s="71">
        <f>F33-'９月'!F33</f>
        <v>4</v>
      </c>
      <c r="I33" s="50" t="s">
        <v>5</v>
      </c>
      <c r="J33" s="35" t="str">
        <f t="shared" si="3"/>
        <v>↑</v>
      </c>
      <c r="L33" s="180"/>
      <c r="M33" s="175">
        <f>SUM(M32:N32)</f>
        <v>2272</v>
      </c>
      <c r="N33" s="176"/>
      <c r="O33" s="32" t="s">
        <v>159</v>
      </c>
      <c r="P33" s="122">
        <v>697</v>
      </c>
      <c r="Q33" s="52" t="s">
        <v>161</v>
      </c>
      <c r="S33" s="193" t="s">
        <v>153</v>
      </c>
      <c r="T33" s="118">
        <v>185</v>
      </c>
      <c r="U33" s="120">
        <v>223</v>
      </c>
      <c r="V33" s="123">
        <v>92</v>
      </c>
      <c r="W33" s="118">
        <v>0</v>
      </c>
      <c r="X33" s="120">
        <v>0</v>
      </c>
      <c r="Y33" s="123">
        <v>0</v>
      </c>
      <c r="Z33" s="118">
        <f>T33+W33</f>
        <v>185</v>
      </c>
      <c r="AA33" s="120">
        <f>U33+X33</f>
        <v>223</v>
      </c>
      <c r="AB33" s="156">
        <f>V33+Y33</f>
        <v>92</v>
      </c>
    </row>
    <row r="34" spans="2:28" ht="15" customHeight="1">
      <c r="B34" s="13" t="s">
        <v>11</v>
      </c>
      <c r="C34" s="116">
        <v>73</v>
      </c>
      <c r="D34" s="116">
        <v>75</v>
      </c>
      <c r="E34" s="116">
        <v>55</v>
      </c>
      <c r="F34" s="106">
        <f t="shared" si="4"/>
        <v>130</v>
      </c>
      <c r="G34" s="49" t="s">
        <v>4</v>
      </c>
      <c r="H34" s="71">
        <f>F34-'９月'!F34</f>
        <v>5</v>
      </c>
      <c r="I34" s="50" t="s">
        <v>5</v>
      </c>
      <c r="J34" s="35" t="str">
        <f t="shared" si="3"/>
        <v>↑</v>
      </c>
      <c r="L34" s="179" t="s">
        <v>150</v>
      </c>
      <c r="M34" s="118">
        <v>410</v>
      </c>
      <c r="N34" s="120">
        <v>386</v>
      </c>
      <c r="O34" s="61"/>
      <c r="P34" s="123">
        <v>264</v>
      </c>
      <c r="Q34" s="59"/>
      <c r="S34" s="194"/>
      <c r="T34" s="175">
        <f>SUM(T33:U33)</f>
        <v>408</v>
      </c>
      <c r="U34" s="176"/>
      <c r="V34" s="122"/>
      <c r="W34" s="175">
        <f>SUM(W33:X33)</f>
        <v>0</v>
      </c>
      <c r="X34" s="176"/>
      <c r="Y34" s="122"/>
      <c r="Z34" s="175">
        <f>SUM(Z33:AA33)</f>
        <v>408</v>
      </c>
      <c r="AA34" s="176"/>
      <c r="AB34" s="155"/>
    </row>
    <row r="35" spans="2:28" ht="15" customHeight="1">
      <c r="B35" s="13" t="s">
        <v>12</v>
      </c>
      <c r="C35" s="116">
        <v>48</v>
      </c>
      <c r="D35" s="116">
        <v>55</v>
      </c>
      <c r="E35" s="116">
        <v>59</v>
      </c>
      <c r="F35" s="106">
        <f t="shared" si="4"/>
        <v>114</v>
      </c>
      <c r="G35" s="49" t="s">
        <v>4</v>
      </c>
      <c r="H35" s="71">
        <f>F35-'９月'!F35</f>
        <v>18</v>
      </c>
      <c r="I35" s="50" t="s">
        <v>5</v>
      </c>
      <c r="J35" s="35" t="str">
        <f t="shared" si="3"/>
        <v>↑</v>
      </c>
      <c r="L35" s="180"/>
      <c r="M35" s="175">
        <f>SUM(M34:N34)</f>
        <v>796</v>
      </c>
      <c r="N35" s="176"/>
      <c r="O35" s="32" t="s">
        <v>159</v>
      </c>
      <c r="P35" s="122">
        <v>264</v>
      </c>
      <c r="Q35" s="52" t="s">
        <v>161</v>
      </c>
      <c r="S35" s="193" t="s">
        <v>154</v>
      </c>
      <c r="T35" s="118">
        <v>649</v>
      </c>
      <c r="U35" s="120">
        <v>640</v>
      </c>
      <c r="V35" s="123">
        <v>420</v>
      </c>
      <c r="W35" s="118">
        <v>58</v>
      </c>
      <c r="X35" s="120">
        <v>67</v>
      </c>
      <c r="Y35" s="123">
        <v>59</v>
      </c>
      <c r="Z35" s="118">
        <f>T35+W35</f>
        <v>707</v>
      </c>
      <c r="AA35" s="120">
        <f>U35+X35</f>
        <v>707</v>
      </c>
      <c r="AB35" s="156">
        <f>V35+Y35</f>
        <v>479</v>
      </c>
    </row>
    <row r="36" spans="2:28" ht="15" customHeight="1">
      <c r="B36" s="13" t="s">
        <v>13</v>
      </c>
      <c r="C36" s="116">
        <v>11</v>
      </c>
      <c r="D36" s="116">
        <v>3</v>
      </c>
      <c r="E36" s="116">
        <v>1</v>
      </c>
      <c r="F36" s="106">
        <f t="shared" si="4"/>
        <v>4</v>
      </c>
      <c r="G36" s="49" t="s">
        <v>4</v>
      </c>
      <c r="H36" s="71">
        <f>F36-'９月'!F36</f>
        <v>4</v>
      </c>
      <c r="I36" s="50" t="s">
        <v>5</v>
      </c>
      <c r="J36" s="35" t="str">
        <f t="shared" si="3"/>
        <v>↑</v>
      </c>
      <c r="L36" s="179" t="s">
        <v>151</v>
      </c>
      <c r="M36" s="118">
        <v>1002</v>
      </c>
      <c r="N36" s="120">
        <v>996</v>
      </c>
      <c r="O36" s="61"/>
      <c r="P36" s="123">
        <v>635</v>
      </c>
      <c r="Q36" s="59"/>
      <c r="S36" s="194"/>
      <c r="T36" s="175">
        <f>SUM(T35:U35)</f>
        <v>1289</v>
      </c>
      <c r="U36" s="176"/>
      <c r="V36" s="122"/>
      <c r="W36" s="175">
        <f>SUM(W35:X35)</f>
        <v>125</v>
      </c>
      <c r="X36" s="176"/>
      <c r="Y36" s="122"/>
      <c r="Z36" s="175">
        <f>SUM(Z35:AA35)</f>
        <v>1414</v>
      </c>
      <c r="AA36" s="176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80"/>
      <c r="M37" s="175">
        <f>SUM(M36:N36)</f>
        <v>1998</v>
      </c>
      <c r="N37" s="176"/>
      <c r="O37" s="32" t="s">
        <v>159</v>
      </c>
      <c r="P37" s="122">
        <v>635</v>
      </c>
      <c r="Q37" s="52" t="s">
        <v>161</v>
      </c>
      <c r="S37" s="193" t="s">
        <v>196</v>
      </c>
      <c r="T37" s="118">
        <v>322</v>
      </c>
      <c r="U37" s="120">
        <v>320</v>
      </c>
      <c r="V37" s="123">
        <v>211</v>
      </c>
      <c r="W37" s="118">
        <v>7</v>
      </c>
      <c r="X37" s="120">
        <v>3</v>
      </c>
      <c r="Y37" s="123">
        <v>10</v>
      </c>
      <c r="Z37" s="118">
        <f>T37+W37</f>
        <v>329</v>
      </c>
      <c r="AA37" s="120">
        <f>U37+X37</f>
        <v>323</v>
      </c>
      <c r="AB37" s="156">
        <f>V37+Y37</f>
        <v>221</v>
      </c>
    </row>
    <row r="38" spans="2:28" ht="15" customHeight="1" thickBot="1">
      <c r="B38" s="15" t="s">
        <v>15</v>
      </c>
      <c r="C38" s="109">
        <f>C32-C33+C34-C35+C36-C37</f>
        <v>30</v>
      </c>
      <c r="D38" s="109">
        <f>D32-D33+D34-D35+D36-D37</f>
        <v>36</v>
      </c>
      <c r="E38" s="109">
        <f>E32-E33+E34-E35+E36-E37</f>
        <v>-2</v>
      </c>
      <c r="F38" s="110">
        <f t="shared" si="4"/>
        <v>34</v>
      </c>
      <c r="G38" s="64" t="s">
        <v>4</v>
      </c>
      <c r="H38" s="75">
        <f>F38-'９月'!F38</f>
        <v>-13</v>
      </c>
      <c r="I38" s="63" t="s">
        <v>5</v>
      </c>
      <c r="J38" s="35" t="str">
        <f t="shared" si="3"/>
        <v>↓</v>
      </c>
      <c r="L38" s="179" t="s">
        <v>152</v>
      </c>
      <c r="M38" s="118">
        <v>156</v>
      </c>
      <c r="N38" s="120">
        <v>136</v>
      </c>
      <c r="O38" s="61"/>
      <c r="P38" s="123">
        <v>73</v>
      </c>
      <c r="Q38" s="59"/>
      <c r="S38" s="194"/>
      <c r="T38" s="175">
        <f>SUM(T37:U37)</f>
        <v>642</v>
      </c>
      <c r="U38" s="176"/>
      <c r="V38" s="122"/>
      <c r="W38" s="175">
        <f>SUM(W37:X37)</f>
        <v>10</v>
      </c>
      <c r="X38" s="176"/>
      <c r="Y38" s="122"/>
      <c r="Z38" s="175">
        <f>SUM(Z37:AA37)</f>
        <v>652</v>
      </c>
      <c r="AA38" s="176"/>
      <c r="AB38" s="155"/>
    </row>
    <row r="39" spans="2:28" ht="15" customHeight="1" thickBot="1">
      <c r="B39" s="10"/>
      <c r="C39" s="46"/>
      <c r="H39" s="66"/>
      <c r="L39" s="180"/>
      <c r="M39" s="175">
        <f>SUM(M38:N38)</f>
        <v>292</v>
      </c>
      <c r="N39" s="176"/>
      <c r="O39" s="32" t="s">
        <v>159</v>
      </c>
      <c r="P39" s="122">
        <v>73</v>
      </c>
      <c r="Q39" s="52" t="s">
        <v>161</v>
      </c>
      <c r="S39" s="193" t="s">
        <v>156</v>
      </c>
      <c r="T39" s="118">
        <v>191</v>
      </c>
      <c r="U39" s="120">
        <v>205</v>
      </c>
      <c r="V39" s="123">
        <v>99</v>
      </c>
      <c r="W39" s="118">
        <v>1</v>
      </c>
      <c r="X39" s="120">
        <v>2</v>
      </c>
      <c r="Y39" s="123">
        <v>3</v>
      </c>
      <c r="Z39" s="118">
        <f>T39+W39</f>
        <v>192</v>
      </c>
      <c r="AA39" s="120">
        <f>U39+X39</f>
        <v>207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9" t="s">
        <v>153</v>
      </c>
      <c r="M40" s="118">
        <v>185</v>
      </c>
      <c r="N40" s="120">
        <v>223</v>
      </c>
      <c r="O40" s="61"/>
      <c r="P40" s="123">
        <v>92</v>
      </c>
      <c r="Q40" s="59"/>
      <c r="S40" s="194"/>
      <c r="T40" s="175">
        <f>SUM(T39:U39)</f>
        <v>396</v>
      </c>
      <c r="U40" s="176"/>
      <c r="V40" s="122"/>
      <c r="W40" s="175">
        <f>SUM(W39:X39)</f>
        <v>3</v>
      </c>
      <c r="X40" s="176"/>
      <c r="Y40" s="122"/>
      <c r="Z40" s="175">
        <f>SUM(Z39:AA39)</f>
        <v>399</v>
      </c>
      <c r="AA40" s="176"/>
      <c r="AB40" s="155"/>
    </row>
    <row r="41" spans="2:28" ht="15" customHeight="1">
      <c r="B41" s="13" t="s">
        <v>9</v>
      </c>
      <c r="C41" s="116">
        <v>0</v>
      </c>
      <c r="D41" s="116">
        <v>2</v>
      </c>
      <c r="E41" s="116">
        <v>0</v>
      </c>
      <c r="F41" s="106">
        <f>SUM(D41:E41)</f>
        <v>2</v>
      </c>
      <c r="G41" s="49" t="s">
        <v>4</v>
      </c>
      <c r="H41" s="71">
        <f>F41-'９月'!F41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80"/>
      <c r="M41" s="175">
        <f>SUM(M40:N40)</f>
        <v>408</v>
      </c>
      <c r="N41" s="176"/>
      <c r="O41" s="32" t="s">
        <v>163</v>
      </c>
      <c r="P41" s="122">
        <v>92</v>
      </c>
      <c r="Q41" s="52" t="s">
        <v>164</v>
      </c>
      <c r="S41" s="193" t="s">
        <v>157</v>
      </c>
      <c r="T41" s="118">
        <v>114</v>
      </c>
      <c r="U41" s="120">
        <v>98</v>
      </c>
      <c r="V41" s="123">
        <v>54</v>
      </c>
      <c r="W41" s="118">
        <v>0</v>
      </c>
      <c r="X41" s="120">
        <v>0</v>
      </c>
      <c r="Y41" s="123">
        <v>0</v>
      </c>
      <c r="Z41" s="118">
        <f>T41+W41</f>
        <v>114</v>
      </c>
      <c r="AA41" s="120">
        <f>U41+X41</f>
        <v>98</v>
      </c>
      <c r="AB41" s="156">
        <f>V41+Y41</f>
        <v>54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79" t="s">
        <v>154</v>
      </c>
      <c r="M42" s="118">
        <v>707</v>
      </c>
      <c r="N42" s="120">
        <v>707</v>
      </c>
      <c r="O42" s="61"/>
      <c r="P42" s="123">
        <v>479</v>
      </c>
      <c r="Q42" s="59"/>
      <c r="S42" s="194"/>
      <c r="T42" s="175">
        <f>SUM(T41:U41)</f>
        <v>212</v>
      </c>
      <c r="U42" s="176"/>
      <c r="V42" s="122"/>
      <c r="W42" s="175">
        <f>SUM(W41:X41)</f>
        <v>0</v>
      </c>
      <c r="X42" s="176"/>
      <c r="Y42" s="122"/>
      <c r="Z42" s="175">
        <f>SUM(Z41:AA41)</f>
        <v>212</v>
      </c>
      <c r="AA42" s="176"/>
      <c r="AB42" s="155"/>
    </row>
    <row r="43" spans="2:28" ht="15" customHeight="1">
      <c r="B43" s="13" t="s">
        <v>11</v>
      </c>
      <c r="C43" s="116">
        <v>23</v>
      </c>
      <c r="D43" s="116">
        <v>14</v>
      </c>
      <c r="E43" s="116">
        <v>14</v>
      </c>
      <c r="F43" s="106">
        <f t="shared" si="6"/>
        <v>28</v>
      </c>
      <c r="G43" s="49" t="s">
        <v>4</v>
      </c>
      <c r="H43" s="71">
        <f>F43-'９月'!F43</f>
        <v>-38</v>
      </c>
      <c r="I43" s="50" t="s">
        <v>5</v>
      </c>
      <c r="J43" s="35" t="str">
        <f t="shared" si="5"/>
        <v>↓</v>
      </c>
      <c r="L43" s="180"/>
      <c r="M43" s="175">
        <f>SUM(M42:N42)</f>
        <v>1414</v>
      </c>
      <c r="N43" s="176"/>
      <c r="O43" s="32" t="s">
        <v>163</v>
      </c>
      <c r="P43" s="122">
        <v>478</v>
      </c>
      <c r="Q43" s="52" t="s">
        <v>164</v>
      </c>
      <c r="S43" s="193" t="s">
        <v>158</v>
      </c>
      <c r="T43" s="111">
        <f>T7+T9+T11+T13+T15+T17+T19+T21+T23+T25+T27+T29+T31+T33+T35+T37+T39+T41</f>
        <v>17973</v>
      </c>
      <c r="U43" s="112">
        <f>U7+U9+U11+U13+U15+U17+U19+U21+U23+U25+U27+U29+U31+U33+U35+U37+U39+U41</f>
        <v>17712</v>
      </c>
      <c r="V43" s="113">
        <f>V7+V9+V11+V13+V15+V17+V19+V21+V23+V25+V27+V29+V31+V33+V35+V37+V39+V41</f>
        <v>11824</v>
      </c>
      <c r="W43" s="111">
        <f aca="true" t="shared" si="7" ref="W43:AB43">W7+W9+W11+W13+W15+W17+W19+W21+W23+W25+W27+W29+W31+W33+W35+W37+W39+W41</f>
        <v>471</v>
      </c>
      <c r="X43" s="112">
        <f t="shared" si="7"/>
        <v>479</v>
      </c>
      <c r="Y43" s="113">
        <f t="shared" si="7"/>
        <v>667</v>
      </c>
      <c r="Z43" s="111">
        <f t="shared" si="7"/>
        <v>18444</v>
      </c>
      <c r="AA43" s="112">
        <f t="shared" si="7"/>
        <v>18191</v>
      </c>
      <c r="AB43" s="157">
        <f t="shared" si="7"/>
        <v>12491</v>
      </c>
    </row>
    <row r="44" spans="2:28" ht="15" customHeight="1" thickBot="1">
      <c r="B44" s="13" t="s">
        <v>12</v>
      </c>
      <c r="C44" s="116">
        <v>27</v>
      </c>
      <c r="D44" s="116">
        <v>21</v>
      </c>
      <c r="E44" s="116">
        <v>12</v>
      </c>
      <c r="F44" s="106">
        <f t="shared" si="6"/>
        <v>33</v>
      </c>
      <c r="G44" s="49" t="s">
        <v>4</v>
      </c>
      <c r="H44" s="71">
        <f>F44-'９月'!F44</f>
        <v>7</v>
      </c>
      <c r="I44" s="50" t="s">
        <v>5</v>
      </c>
      <c r="J44" s="35" t="str">
        <f t="shared" si="5"/>
        <v>↑</v>
      </c>
      <c r="L44" s="179" t="s">
        <v>155</v>
      </c>
      <c r="M44" s="118">
        <v>329</v>
      </c>
      <c r="N44" s="120">
        <v>323</v>
      </c>
      <c r="O44" s="61"/>
      <c r="P44" s="123">
        <v>221</v>
      </c>
      <c r="Q44" s="59"/>
      <c r="S44" s="195"/>
      <c r="T44" s="177">
        <f>SUM(T43:U43)</f>
        <v>35685</v>
      </c>
      <c r="U44" s="178"/>
      <c r="V44" s="114"/>
      <c r="W44" s="177">
        <f>SUM(W43:X43)</f>
        <v>950</v>
      </c>
      <c r="X44" s="178"/>
      <c r="Y44" s="114"/>
      <c r="Z44" s="177">
        <f>SUM(Z43:AA43)</f>
        <v>36635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80"/>
      <c r="M45" s="175">
        <f>SUM(M44:N44)</f>
        <v>652</v>
      </c>
      <c r="N45" s="176"/>
      <c r="O45" s="32" t="s">
        <v>159</v>
      </c>
      <c r="P45" s="122">
        <v>221</v>
      </c>
      <c r="Q45" s="52" t="s">
        <v>161</v>
      </c>
    </row>
    <row r="46" spans="2:17" ht="15" customHeight="1" thickBot="1">
      <c r="B46" s="14" t="s">
        <v>14</v>
      </c>
      <c r="C46" s="117">
        <v>8</v>
      </c>
      <c r="D46" s="117">
        <v>3</v>
      </c>
      <c r="E46" s="117">
        <v>3</v>
      </c>
      <c r="F46" s="108">
        <f t="shared" si="6"/>
        <v>6</v>
      </c>
      <c r="G46" s="60" t="s">
        <v>4</v>
      </c>
      <c r="H46" s="74">
        <f>F46-'９月'!F46</f>
        <v>5</v>
      </c>
      <c r="I46" s="53" t="s">
        <v>5</v>
      </c>
      <c r="J46" s="35" t="str">
        <f t="shared" si="5"/>
        <v>↑</v>
      </c>
      <c r="L46" s="179" t="s">
        <v>156</v>
      </c>
      <c r="M46" s="118">
        <v>192</v>
      </c>
      <c r="N46" s="120">
        <v>207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-12</v>
      </c>
      <c r="D47" s="109">
        <f>D41-D42+D43-D44+D45-D46</f>
        <v>-8</v>
      </c>
      <c r="E47" s="109">
        <f>E41-E42+E43-E44+E45-E46</f>
        <v>-1</v>
      </c>
      <c r="F47" s="110">
        <f t="shared" si="6"/>
        <v>-9</v>
      </c>
      <c r="G47" s="64" t="s">
        <v>4</v>
      </c>
      <c r="H47" s="75">
        <f>F47-'９月'!F47</f>
        <v>-49</v>
      </c>
      <c r="I47" s="63" t="s">
        <v>5</v>
      </c>
      <c r="J47" s="35" t="str">
        <f t="shared" si="5"/>
        <v>↓</v>
      </c>
      <c r="L47" s="180"/>
      <c r="M47" s="175">
        <f>SUM(M46:N46)</f>
        <v>399</v>
      </c>
      <c r="N47" s="176"/>
      <c r="O47" s="32" t="s">
        <v>165</v>
      </c>
      <c r="P47" s="122">
        <v>102</v>
      </c>
      <c r="Q47" s="52" t="s">
        <v>166</v>
      </c>
    </row>
    <row r="48" spans="12:17" ht="15" customHeight="1">
      <c r="L48" s="179" t="s">
        <v>157</v>
      </c>
      <c r="M48" s="118">
        <v>114</v>
      </c>
      <c r="N48" s="120">
        <v>98</v>
      </c>
      <c r="O48" s="61"/>
      <c r="P48" s="123">
        <v>54</v>
      </c>
      <c r="Q48" s="59"/>
    </row>
    <row r="49" spans="12:17" ht="15" customHeight="1">
      <c r="L49" s="180"/>
      <c r="M49" s="175">
        <f>SUM(M48:N48)</f>
        <v>212</v>
      </c>
      <c r="N49" s="176"/>
      <c r="O49" s="32" t="s">
        <v>159</v>
      </c>
      <c r="P49" s="122">
        <v>54</v>
      </c>
      <c r="Q49" s="52" t="s">
        <v>161</v>
      </c>
    </row>
    <row r="50" spans="12:17" ht="15" customHeight="1">
      <c r="L50" s="179" t="s">
        <v>162</v>
      </c>
      <c r="M50" s="118">
        <v>416</v>
      </c>
      <c r="N50" s="120">
        <v>392</v>
      </c>
      <c r="O50" s="61"/>
      <c r="P50" s="123">
        <v>221</v>
      </c>
      <c r="Q50" s="59"/>
    </row>
    <row r="51" spans="12:17" ht="15" customHeight="1">
      <c r="L51" s="180"/>
      <c r="M51" s="175">
        <f>SUM(M50:N50)</f>
        <v>808</v>
      </c>
      <c r="N51" s="176"/>
      <c r="O51" s="32" t="s">
        <v>159</v>
      </c>
      <c r="P51" s="122">
        <v>221</v>
      </c>
      <c r="Q51" s="52" t="s">
        <v>161</v>
      </c>
    </row>
    <row r="52" spans="12:17" ht="15" customHeight="1">
      <c r="L52" s="179" t="s">
        <v>158</v>
      </c>
      <c r="M52" s="111">
        <f>SUM(M6+M8+M10+M12+M14+M16+M18+M20+M22+M24+M26+M28+M30+M32+M34+M36+M38+M40+M42+M44+M46+M48+M50)</f>
        <v>18444</v>
      </c>
      <c r="N52" s="112">
        <f>SUM(N6+N8+N10+N12+N14+N16+N18+N20+N22+N24+N26+N28+N30+N32+N34+N36+N38+N40+N42+N44+N46+N48+N50)</f>
        <v>18191</v>
      </c>
      <c r="O52" s="61"/>
      <c r="P52" s="113">
        <f>SUM(P6+P8+P10+P12+P14+P16+P18+P20+P22+P24+P26+P28+P30+P32+P34+P36+P38+P40+P42+P44+P46+P48+P50)</f>
        <v>12491</v>
      </c>
      <c r="Q52" s="59"/>
    </row>
    <row r="53" spans="12:17" ht="15" customHeight="1" thickBot="1">
      <c r="L53" s="181"/>
      <c r="M53" s="177">
        <f>SUM(M52:N52)</f>
        <v>36635</v>
      </c>
      <c r="N53" s="178"/>
      <c r="O53" s="65" t="s">
        <v>167</v>
      </c>
      <c r="P53" s="114">
        <f>SUM(P7+P9+P11+P13+P15+P17+P19+P21+P23+P25+P27+P29+P31+P33+P35+P37+P39+P41+P43+P45+P47+P49+P51)</f>
        <v>12192</v>
      </c>
      <c r="Q53" s="43" t="s">
        <v>168</v>
      </c>
    </row>
  </sheetData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D17:F17"/>
    <mergeCell ref="D18:F18"/>
    <mergeCell ref="D9:F9"/>
    <mergeCell ref="D10:F10"/>
    <mergeCell ref="D11:F11"/>
    <mergeCell ref="D12:F12"/>
    <mergeCell ref="L14:L1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 幸田町役場</cp:lastModifiedBy>
  <cp:lastPrinted>2007-10-03T02:34:49Z</cp:lastPrinted>
  <dcterms:created xsi:type="dcterms:W3CDTF">1998-05-19T00:01:10Z</dcterms:created>
  <dcterms:modified xsi:type="dcterms:W3CDTF">2008-03-05T07:34:18Z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